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Kristjans\Documents\objekti\Zid Podkraj\Razpis\"/>
    </mc:Choice>
  </mc:AlternateContent>
  <xr:revisionPtr revIDLastSave="0" documentId="13_ncr:1_{6992323E-65F1-42AB-934F-31EBFD0F9DCC}" xr6:coauthVersionLast="36" xr6:coauthVersionMax="36" xr10:uidLastSave="{00000000-0000-0000-0000-000000000000}"/>
  <bookViews>
    <workbookView xWindow="0" yWindow="0" windowWidth="19008" windowHeight="8772" tabRatio="837" xr2:uid="{00000000-000D-0000-FFFF-FFFF00000000}"/>
  </bookViews>
  <sheets>
    <sheet name="REK" sheetId="2" r:id="rId1"/>
    <sheet name="Opomba" sheetId="6" r:id="rId2"/>
    <sheet name="CESTA I. FAZA" sheetId="72" r:id="rId3"/>
    <sheet name="OPORNI ZID OZ-1 I. FAZA" sheetId="127" r:id="rId4"/>
    <sheet name="ODVODNJAVANJE-JAREK K1 I. FAZA" sheetId="128" r:id="rId5"/>
    <sheet name="ODVODNJAVANJE-JAREK K2 I. FAZA" sheetId="129" r:id="rId6"/>
    <sheet name="ODVODNJAVANJE-JAREK K3 I. FAZA" sheetId="130" r:id="rId7"/>
    <sheet name="ODVODNJAVANJE ZA HIŠO I. FAZA" sheetId="131" r:id="rId8"/>
    <sheet name="OPORNI ZID OZ-2 II. FAZA" sheetId="132" r:id="rId9"/>
    <sheet name="OSTALA DELA IN STORITVE" sheetId="15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pr06" localSheetId="2">#REF!</definedName>
    <definedName name="__pr06" localSheetId="7">#REF!</definedName>
    <definedName name="__pr06" localSheetId="4">#REF!</definedName>
    <definedName name="__pr06" localSheetId="5">#REF!</definedName>
    <definedName name="__pr06" localSheetId="6">#REF!</definedName>
    <definedName name="__pr06" localSheetId="3">#REF!</definedName>
    <definedName name="__pr06" localSheetId="8">#REF!</definedName>
    <definedName name="__pr06" localSheetId="9">#REF!</definedName>
    <definedName name="__pr06">#REF!</definedName>
    <definedName name="__pr10" localSheetId="2">#REF!</definedName>
    <definedName name="__pr10" localSheetId="7">#REF!</definedName>
    <definedName name="__pr10" localSheetId="4">#REF!</definedName>
    <definedName name="__pr10" localSheetId="5">#REF!</definedName>
    <definedName name="__pr10" localSheetId="6">#REF!</definedName>
    <definedName name="__pr10" localSheetId="3">#REF!</definedName>
    <definedName name="__pr10" localSheetId="8">#REF!</definedName>
    <definedName name="__pr10" localSheetId="9">#REF!</definedName>
    <definedName name="__pr10">#REF!</definedName>
    <definedName name="__pr11" localSheetId="2">#REF!</definedName>
    <definedName name="__pr11" localSheetId="7">#REF!</definedName>
    <definedName name="__pr11" localSheetId="4">#REF!</definedName>
    <definedName name="__pr11" localSheetId="5">#REF!</definedName>
    <definedName name="__pr11" localSheetId="6">#REF!</definedName>
    <definedName name="__pr11" localSheetId="3">#REF!</definedName>
    <definedName name="__pr11" localSheetId="8">#REF!</definedName>
    <definedName name="__pr11" localSheetId="9">#REF!</definedName>
    <definedName name="__pr11">#REF!</definedName>
    <definedName name="__pr12" localSheetId="2">#REF!</definedName>
    <definedName name="__pr12" localSheetId="7">#REF!</definedName>
    <definedName name="__pr12" localSheetId="4">#REF!</definedName>
    <definedName name="__pr12" localSheetId="5">#REF!</definedName>
    <definedName name="__pr12" localSheetId="6">#REF!</definedName>
    <definedName name="__pr12" localSheetId="3">#REF!</definedName>
    <definedName name="__pr12" localSheetId="8">#REF!</definedName>
    <definedName name="__pr12" localSheetId="9">#REF!</definedName>
    <definedName name="__pr12">#REF!</definedName>
    <definedName name="_pr01" localSheetId="2">#REF!</definedName>
    <definedName name="_pr01" localSheetId="7">#REF!</definedName>
    <definedName name="_pr01" localSheetId="4">#REF!</definedName>
    <definedName name="_pr01" localSheetId="5">#REF!</definedName>
    <definedName name="_pr01" localSheetId="6">#REF!</definedName>
    <definedName name="_pr01" localSheetId="3">#REF!</definedName>
    <definedName name="_pr01" localSheetId="8">#REF!</definedName>
    <definedName name="_pr01" localSheetId="9">#REF!</definedName>
    <definedName name="_pr01">#REF!</definedName>
    <definedName name="_pr02" localSheetId="2">#REF!</definedName>
    <definedName name="_pr02" localSheetId="7">#REF!</definedName>
    <definedName name="_pr02" localSheetId="4">#REF!</definedName>
    <definedName name="_pr02" localSheetId="5">#REF!</definedName>
    <definedName name="_pr02" localSheetId="6">#REF!</definedName>
    <definedName name="_pr02" localSheetId="3">#REF!</definedName>
    <definedName name="_pr02" localSheetId="8">#REF!</definedName>
    <definedName name="_pr02" localSheetId="9">#REF!</definedName>
    <definedName name="_pr02">#REF!</definedName>
    <definedName name="_pr03" localSheetId="2">#REF!</definedName>
    <definedName name="_pr03" localSheetId="7">#REF!</definedName>
    <definedName name="_pr03" localSheetId="4">#REF!</definedName>
    <definedName name="_pr03" localSheetId="5">#REF!</definedName>
    <definedName name="_pr03" localSheetId="6">#REF!</definedName>
    <definedName name="_pr03" localSheetId="3">#REF!</definedName>
    <definedName name="_pr03" localSheetId="8">#REF!</definedName>
    <definedName name="_pr03" localSheetId="9">#REF!</definedName>
    <definedName name="_pr03">#REF!</definedName>
    <definedName name="_pr04" localSheetId="2">#REF!</definedName>
    <definedName name="_pr04" localSheetId="7">#REF!</definedName>
    <definedName name="_pr04" localSheetId="4">#REF!</definedName>
    <definedName name="_pr04" localSheetId="5">#REF!</definedName>
    <definedName name="_pr04" localSheetId="6">#REF!</definedName>
    <definedName name="_pr04" localSheetId="3">#REF!</definedName>
    <definedName name="_pr04" localSheetId="8">#REF!</definedName>
    <definedName name="_pr04" localSheetId="9">#REF!</definedName>
    <definedName name="_pr04">#REF!</definedName>
    <definedName name="_pr05" localSheetId="2">#REF!</definedName>
    <definedName name="_pr05" localSheetId="7">#REF!</definedName>
    <definedName name="_pr05" localSheetId="4">#REF!</definedName>
    <definedName name="_pr05" localSheetId="5">#REF!</definedName>
    <definedName name="_pr05" localSheetId="6">#REF!</definedName>
    <definedName name="_pr05" localSheetId="3">#REF!</definedName>
    <definedName name="_pr05" localSheetId="8">#REF!</definedName>
    <definedName name="_pr05" localSheetId="9">#REF!</definedName>
    <definedName name="_pr05">#REF!</definedName>
    <definedName name="_pr06" localSheetId="2">[1]Popisi!#REF!</definedName>
    <definedName name="_pr06" localSheetId="7">[1]Popisi!#REF!</definedName>
    <definedName name="_pr06" localSheetId="4">[1]Popisi!#REF!</definedName>
    <definedName name="_pr06" localSheetId="5">[1]Popisi!#REF!</definedName>
    <definedName name="_pr06" localSheetId="6">[1]Popisi!#REF!</definedName>
    <definedName name="_pr06" localSheetId="3">[1]Popisi!#REF!</definedName>
    <definedName name="_pr06" localSheetId="8">[1]Popisi!#REF!</definedName>
    <definedName name="_pr06" localSheetId="9">[1]Popisi!#REF!</definedName>
    <definedName name="_pr06">[1]Popisi!#REF!</definedName>
    <definedName name="_pr08" localSheetId="2">#REF!</definedName>
    <definedName name="_pr08" localSheetId="7">#REF!</definedName>
    <definedName name="_pr08" localSheetId="4">#REF!</definedName>
    <definedName name="_pr08" localSheetId="5">#REF!</definedName>
    <definedName name="_pr08" localSheetId="6">#REF!</definedName>
    <definedName name="_pr08" localSheetId="3">#REF!</definedName>
    <definedName name="_pr08" localSheetId="8">#REF!</definedName>
    <definedName name="_pr08" localSheetId="9">#REF!</definedName>
    <definedName name="_pr08">#REF!</definedName>
    <definedName name="_pr09" localSheetId="2">#REF!</definedName>
    <definedName name="_pr09" localSheetId="7">#REF!</definedName>
    <definedName name="_pr09" localSheetId="4">#REF!</definedName>
    <definedName name="_pr09" localSheetId="5">#REF!</definedName>
    <definedName name="_pr09" localSheetId="6">#REF!</definedName>
    <definedName name="_pr09" localSheetId="3">#REF!</definedName>
    <definedName name="_pr09" localSheetId="8">#REF!</definedName>
    <definedName name="_pr09" localSheetId="9">#REF!</definedName>
    <definedName name="_pr09">#REF!</definedName>
    <definedName name="_pr10" localSheetId="2">[1]Popisi!#REF!</definedName>
    <definedName name="_pr10" localSheetId="7">[1]Popisi!#REF!</definedName>
    <definedName name="_pr10" localSheetId="4">[1]Popisi!#REF!</definedName>
    <definedName name="_pr10" localSheetId="5">[1]Popisi!#REF!</definedName>
    <definedName name="_pr10" localSheetId="6">[1]Popisi!#REF!</definedName>
    <definedName name="_pr10" localSheetId="3">[1]Popisi!#REF!</definedName>
    <definedName name="_pr10" localSheetId="8">[1]Popisi!#REF!</definedName>
    <definedName name="_pr10" localSheetId="9">[1]Popisi!#REF!</definedName>
    <definedName name="_pr10">[1]Popisi!#REF!</definedName>
    <definedName name="_pr11" localSheetId="2">[1]Popisi!#REF!</definedName>
    <definedName name="_pr11" localSheetId="7">[1]Popisi!#REF!</definedName>
    <definedName name="_pr11" localSheetId="4">[1]Popisi!#REF!</definedName>
    <definedName name="_pr11" localSheetId="5">[1]Popisi!#REF!</definedName>
    <definedName name="_pr11" localSheetId="6">[1]Popisi!#REF!</definedName>
    <definedName name="_pr11" localSheetId="3">[1]Popisi!#REF!</definedName>
    <definedName name="_pr11" localSheetId="8">[1]Popisi!#REF!</definedName>
    <definedName name="_pr11" localSheetId="9">[1]Popisi!#REF!</definedName>
    <definedName name="_pr11">[1]Popisi!#REF!</definedName>
    <definedName name="_pr12" localSheetId="2">[1]Popisi!#REF!</definedName>
    <definedName name="_pr12" localSheetId="7">[1]Popisi!#REF!</definedName>
    <definedName name="_pr12" localSheetId="4">[1]Popisi!#REF!</definedName>
    <definedName name="_pr12" localSheetId="5">[1]Popisi!#REF!</definedName>
    <definedName name="_pr12" localSheetId="6">[1]Popisi!#REF!</definedName>
    <definedName name="_pr12" localSheetId="3">[1]Popisi!#REF!</definedName>
    <definedName name="_pr12" localSheetId="8">[1]Popisi!#REF!</definedName>
    <definedName name="_pr12" localSheetId="9">[1]Popisi!#REF!</definedName>
    <definedName name="_pr12">[1]Popisi!#REF!</definedName>
    <definedName name="cc">[2]OSNOVA!$B$40</definedName>
    <definedName name="datum" localSheetId="2">[3]OSNOVA!#REF!</definedName>
    <definedName name="datum" localSheetId="7">[3]OSNOVA!#REF!</definedName>
    <definedName name="datum" localSheetId="4">[3]OSNOVA!#REF!</definedName>
    <definedName name="datum" localSheetId="5">[3]OSNOVA!#REF!</definedName>
    <definedName name="datum" localSheetId="6">[3]OSNOVA!#REF!</definedName>
    <definedName name="datum" localSheetId="3">[3]OSNOVA!#REF!</definedName>
    <definedName name="datum" localSheetId="8">[3]OSNOVA!#REF!</definedName>
    <definedName name="datum" localSheetId="9">[3]OSNOVA!#REF!</definedName>
    <definedName name="datum">[3]OSNOVA!#REF!</definedName>
    <definedName name="dd" localSheetId="2">#REF!</definedName>
    <definedName name="dd" localSheetId="7">#REF!</definedName>
    <definedName name="dd" localSheetId="4">#REF!</definedName>
    <definedName name="dd" localSheetId="5">#REF!</definedName>
    <definedName name="dd" localSheetId="6">#REF!</definedName>
    <definedName name="dd" localSheetId="3">#REF!</definedName>
    <definedName name="dd" localSheetId="8">#REF!</definedName>
    <definedName name="dd" localSheetId="9">#REF!</definedName>
    <definedName name="dd">#REF!</definedName>
    <definedName name="DDV">[3]OSNOVA!$B$41</definedName>
    <definedName name="DEL">[3]OSNOVA!$B$31</definedName>
    <definedName name="dfg">#REF!</definedName>
    <definedName name="ert">#REF!</definedName>
    <definedName name="ew">#REF!</definedName>
    <definedName name="Excel_BuiltIn_Print_Titles_1" localSheetId="2">#REF!</definedName>
    <definedName name="Excel_BuiltIn_Print_Titles_1" localSheetId="7">#REF!</definedName>
    <definedName name="Excel_BuiltIn_Print_Titles_1" localSheetId="4">#REF!</definedName>
    <definedName name="Excel_BuiltIn_Print_Titles_1" localSheetId="5">#REF!</definedName>
    <definedName name="Excel_BuiltIn_Print_Titles_1" localSheetId="6">#REF!</definedName>
    <definedName name="Excel_BuiltIn_Print_Titles_1" localSheetId="3">#REF!</definedName>
    <definedName name="Excel_BuiltIn_Print_Titles_1" localSheetId="8">#REF!</definedName>
    <definedName name="Excel_BuiltIn_Print_Titles_1" localSheetId="9">#REF!</definedName>
    <definedName name="Excel_BuiltIn_Print_Titles_1">#REF!</definedName>
    <definedName name="FakStro" localSheetId="2">[3]OSNOVA!#REF!</definedName>
    <definedName name="FakStro" localSheetId="7">[3]OSNOVA!#REF!</definedName>
    <definedName name="FakStro" localSheetId="4">[3]OSNOVA!#REF!</definedName>
    <definedName name="FakStro" localSheetId="5">[3]OSNOVA!#REF!</definedName>
    <definedName name="FakStro" localSheetId="6">[3]OSNOVA!#REF!</definedName>
    <definedName name="FakStro" localSheetId="3">[3]OSNOVA!#REF!</definedName>
    <definedName name="FakStro" localSheetId="8">[3]OSNOVA!#REF!</definedName>
    <definedName name="FakStro" localSheetId="9">[3]OSNOVA!#REF!</definedName>
    <definedName name="FakStro">[3]OSNOVA!#REF!</definedName>
    <definedName name="FaktStro">[4]osnova!$B$14</definedName>
    <definedName name="FR" localSheetId="2">[3]OSNOVA!#REF!</definedName>
    <definedName name="FR" localSheetId="7">[3]OSNOVA!#REF!</definedName>
    <definedName name="FR" localSheetId="4">[3]OSNOVA!#REF!</definedName>
    <definedName name="FR" localSheetId="5">[3]OSNOVA!#REF!</definedName>
    <definedName name="FR" localSheetId="6">[3]OSNOVA!#REF!</definedName>
    <definedName name="FR" localSheetId="3">[3]OSNOVA!#REF!</definedName>
    <definedName name="FR" localSheetId="8">[3]OSNOVA!#REF!</definedName>
    <definedName name="FR" localSheetId="9">[3]OSNOVA!#REF!</definedName>
    <definedName name="FR">[3]OSNOVA!#REF!</definedName>
    <definedName name="FRC">[2]OSNOVA!$B$38</definedName>
    <definedName name="investicija" localSheetId="2">#REF!</definedName>
    <definedName name="investicija" localSheetId="7">#REF!</definedName>
    <definedName name="investicija" localSheetId="4">#REF!</definedName>
    <definedName name="investicija" localSheetId="5">#REF!</definedName>
    <definedName name="investicija" localSheetId="6">#REF!</definedName>
    <definedName name="investicija" localSheetId="3">#REF!</definedName>
    <definedName name="investicija" localSheetId="8">#REF!</definedName>
    <definedName name="investicija" localSheetId="9">#REF!</definedName>
    <definedName name="investicija">#REF!</definedName>
    <definedName name="izkop">#REF!</definedName>
    <definedName name="Izm_11.005">#REF!</definedName>
    <definedName name="Izm_11.006">#REF!</definedName>
    <definedName name="Izm_11.007">#REF!</definedName>
    <definedName name="Izm_11.009">#REF!</definedName>
    <definedName name="OBJEKT">[3]OSNOVA!$B$35</definedName>
    <definedName name="obsip">#REF!</definedName>
    <definedName name="OZN">[3]OSNOVA!$B$33</definedName>
    <definedName name="_xlnm.Print_Area" localSheetId="2">'CESTA I. FAZA'!$B$1:$H$99</definedName>
    <definedName name="_xlnm.Print_Area" localSheetId="7">'ODVODNJAVANJE ZA HIŠO I. FAZA'!$B$1:$H$71</definedName>
    <definedName name="_xlnm.Print_Area" localSheetId="4">'ODVODNJAVANJE-JAREK K1 I. FAZA'!$B$1:$H$77</definedName>
    <definedName name="_xlnm.Print_Area" localSheetId="5">'ODVODNJAVANJE-JAREK K2 I. FAZA'!$B$1:$H$73</definedName>
    <definedName name="_xlnm.Print_Area" localSheetId="6">'ODVODNJAVANJE-JAREK K3 I. FAZA'!$B$1:$H$46</definedName>
    <definedName name="_xlnm.Print_Area" localSheetId="1">Opomba!$B$1:$G$45</definedName>
    <definedName name="_xlnm.Print_Area" localSheetId="3">'OPORNI ZID OZ-1 I. FAZA'!$B$1:$H$121</definedName>
    <definedName name="_xlnm.Print_Area" localSheetId="8">'OPORNI ZID OZ-2 II. FAZA'!$B$1:$H$115</definedName>
    <definedName name="_xlnm.Print_Area" localSheetId="9">'OSTALA DELA IN STORITVE'!$B$1:$H$29</definedName>
    <definedName name="_xlnm.Print_Area" localSheetId="0">REK!$B$1:$E$32</definedName>
    <definedName name="posteljica">#REF!</definedName>
    <definedName name="POV">#REF!</definedName>
    <definedName name="površina">#REF!</definedName>
    <definedName name="pripravljalna">#REF!</definedName>
    <definedName name="q" localSheetId="2">#REF!</definedName>
    <definedName name="q" localSheetId="7">#REF!</definedName>
    <definedName name="q" localSheetId="4">#REF!</definedName>
    <definedName name="q" localSheetId="5">#REF!</definedName>
    <definedName name="q" localSheetId="6">#REF!</definedName>
    <definedName name="q" localSheetId="3">#REF!</definedName>
    <definedName name="q" localSheetId="8">#REF!</definedName>
    <definedName name="q" localSheetId="9">#REF!</definedName>
    <definedName name="q">#REF!</definedName>
    <definedName name="razd">#REF!</definedName>
    <definedName name="razdalja">#REF!</definedName>
    <definedName name="Reviz" localSheetId="2">[3]OSNOVA!#REF!</definedName>
    <definedName name="Reviz" localSheetId="7">[3]OSNOVA!#REF!</definedName>
    <definedName name="Reviz" localSheetId="4">[3]OSNOVA!#REF!</definedName>
    <definedName name="Reviz" localSheetId="5">[3]OSNOVA!#REF!</definedName>
    <definedName name="Reviz" localSheetId="6">[3]OSNOVA!#REF!</definedName>
    <definedName name="Reviz" localSheetId="3">[3]OSNOVA!#REF!</definedName>
    <definedName name="Reviz" localSheetId="8">[3]OSNOVA!#REF!</definedName>
    <definedName name="Reviz" localSheetId="9">[3]OSNOVA!#REF!</definedName>
    <definedName name="Reviz">[3]OSNOVA!#REF!</definedName>
    <definedName name="rrr" localSheetId="2">#REF!</definedName>
    <definedName name="rrr" localSheetId="7">#REF!</definedName>
    <definedName name="rrr" localSheetId="4">#REF!</definedName>
    <definedName name="rrr" localSheetId="5">#REF!</definedName>
    <definedName name="rrr" localSheetId="6">#REF!</definedName>
    <definedName name="rrr" localSheetId="3">#REF!</definedName>
    <definedName name="rrr" localSheetId="8">#REF!</definedName>
    <definedName name="rrr" localSheetId="9">#REF!</definedName>
    <definedName name="rrr">#REF!</definedName>
    <definedName name="s" localSheetId="2">#REF!</definedName>
    <definedName name="s" localSheetId="7">#REF!</definedName>
    <definedName name="s" localSheetId="4">#REF!</definedName>
    <definedName name="s" localSheetId="5">#REF!</definedName>
    <definedName name="s" localSheetId="6">#REF!</definedName>
    <definedName name="s" localSheetId="3">#REF!</definedName>
    <definedName name="s" localSheetId="8">#REF!</definedName>
    <definedName name="s" localSheetId="9">#REF!</definedName>
    <definedName name="s">#REF!</definedName>
    <definedName name="s_Prip_del">#REF!</definedName>
    <definedName name="SK_GRADBENA">[1]Popisi!$F$614</definedName>
    <definedName name="sk_IZOLACIJA" localSheetId="2">#REF!</definedName>
    <definedName name="sk_IZOLACIJA" localSheetId="7">#REF!</definedName>
    <definedName name="sk_IZOLACIJA" localSheetId="4">#REF!</definedName>
    <definedName name="sk_IZOLACIJA" localSheetId="5">#REF!</definedName>
    <definedName name="sk_IZOLACIJA" localSheetId="6">#REF!</definedName>
    <definedName name="sk_IZOLACIJA" localSheetId="3">#REF!</definedName>
    <definedName name="sk_IZOLACIJA" localSheetId="8">#REF!</definedName>
    <definedName name="sk_IZOLACIJA" localSheetId="9">#REF!</definedName>
    <definedName name="sk_IZOLACIJA">#REF!</definedName>
    <definedName name="SK_ODVODNJAVANJE">[1]Popisi!$F$364</definedName>
    <definedName name="SK_OPREMA" localSheetId="2">#REF!</definedName>
    <definedName name="SK_OPREMA" localSheetId="7">#REF!</definedName>
    <definedName name="SK_OPREMA" localSheetId="4">#REF!</definedName>
    <definedName name="SK_OPREMA" localSheetId="5">#REF!</definedName>
    <definedName name="SK_OPREMA" localSheetId="6">#REF!</definedName>
    <definedName name="SK_OPREMA" localSheetId="3">#REF!</definedName>
    <definedName name="SK_OPREMA" localSheetId="8">#REF!</definedName>
    <definedName name="SK_OPREMA" localSheetId="9">#REF!</definedName>
    <definedName name="SK_OPREMA">#REF!</definedName>
    <definedName name="SK_PLESKARSKA" localSheetId="2">#REF!</definedName>
    <definedName name="SK_PLESKARSKA" localSheetId="7">#REF!</definedName>
    <definedName name="SK_PLESKARSKA" localSheetId="4">#REF!</definedName>
    <definedName name="SK_PLESKARSKA" localSheetId="5">#REF!</definedName>
    <definedName name="SK_PLESKARSKA" localSheetId="6">#REF!</definedName>
    <definedName name="SK_PLESKARSKA" localSheetId="3">#REF!</definedName>
    <definedName name="SK_PLESKARSKA" localSheetId="8">#REF!</definedName>
    <definedName name="SK_PLESKARSKA" localSheetId="9">#REF!</definedName>
    <definedName name="SK_PLESKARSKA">#REF!</definedName>
    <definedName name="SK_PRIPRAVA">[1]Popisi!$F$201</definedName>
    <definedName name="SK_R" localSheetId="2">#REF!</definedName>
    <definedName name="SK_R" localSheetId="7">#REF!</definedName>
    <definedName name="SK_R" localSheetId="4">#REF!</definedName>
    <definedName name="SK_R" localSheetId="5">#REF!</definedName>
    <definedName name="SK_R" localSheetId="6">#REF!</definedName>
    <definedName name="SK_R" localSheetId="3">#REF!</definedName>
    <definedName name="SK_R" localSheetId="8">#REF!</definedName>
    <definedName name="SK_R" localSheetId="9">#REF!</definedName>
    <definedName name="SK_R">#REF!</definedName>
    <definedName name="SK_RAZNO" localSheetId="2">#REF!</definedName>
    <definedName name="SK_RAZNO" localSheetId="7">#REF!</definedName>
    <definedName name="SK_RAZNO" localSheetId="4">#REF!</definedName>
    <definedName name="SK_RAZNO" localSheetId="5">#REF!</definedName>
    <definedName name="SK_RAZNO" localSheetId="6">#REF!</definedName>
    <definedName name="SK_RAZNO" localSheetId="3">#REF!</definedName>
    <definedName name="SK_RAZNO" localSheetId="8">#REF!</definedName>
    <definedName name="SK_RAZNO" localSheetId="9">#REF!</definedName>
    <definedName name="SK_RAZNO">#REF!</definedName>
    <definedName name="sk_sanacija" localSheetId="2">#REF!</definedName>
    <definedName name="sk_sanacija" localSheetId="7">#REF!</definedName>
    <definedName name="sk_sanacija" localSheetId="4">#REF!</definedName>
    <definedName name="sk_sanacija" localSheetId="5">#REF!</definedName>
    <definedName name="sk_sanacija" localSheetId="6">#REF!</definedName>
    <definedName name="sk_sanacija" localSheetId="3">#REF!</definedName>
    <definedName name="sk_sanacija" localSheetId="8">#REF!</definedName>
    <definedName name="sk_sanacija" localSheetId="9">#REF!</definedName>
    <definedName name="sk_sanacija">#REF!</definedName>
    <definedName name="SK_TUJE">[1]Popisi!$F$692</definedName>
    <definedName name="sk_VOZISCNE" localSheetId="2">#REF!</definedName>
    <definedName name="sk_VOZISCNE" localSheetId="7">#REF!</definedName>
    <definedName name="sk_VOZISCNE" localSheetId="4">#REF!</definedName>
    <definedName name="sk_VOZISCNE" localSheetId="5">#REF!</definedName>
    <definedName name="sk_VOZISCNE" localSheetId="6">#REF!</definedName>
    <definedName name="sk_VOZISCNE" localSheetId="3">#REF!</definedName>
    <definedName name="sk_VOZISCNE" localSheetId="8">#REF!</definedName>
    <definedName name="sk_VOZISCNE" localSheetId="9">#REF!</definedName>
    <definedName name="sk_VOZISCNE">#REF!</definedName>
    <definedName name="sk_VOZIŠČNE">[1]Popisi!$F$324</definedName>
    <definedName name="SK_ZEMELJSKA">[1]Popisi!$F$282</definedName>
    <definedName name="sk_ZIDARSKA" localSheetId="2">#REF!</definedName>
    <definedName name="sk_ZIDARSKA" localSheetId="7">#REF!</definedName>
    <definedName name="sk_ZIDARSKA" localSheetId="4">#REF!</definedName>
    <definedName name="sk_ZIDARSKA" localSheetId="5">#REF!</definedName>
    <definedName name="sk_ZIDARSKA" localSheetId="6">#REF!</definedName>
    <definedName name="sk_ZIDARSKA" localSheetId="3">#REF!</definedName>
    <definedName name="sk_ZIDARSKA" localSheetId="8">#REF!</definedName>
    <definedName name="sk_ZIDARSKA" localSheetId="9">#REF!</definedName>
    <definedName name="sk_ZIDARSKA">#REF!</definedName>
    <definedName name="skA">'[5]STRUŠKA II'!$H$27</definedName>
    <definedName name="stmape" localSheetId="2">[3]OSNOVA!#REF!</definedName>
    <definedName name="stmape" localSheetId="7">[3]OSNOVA!#REF!</definedName>
    <definedName name="stmape" localSheetId="4">[3]OSNOVA!#REF!</definedName>
    <definedName name="stmape" localSheetId="5">[3]OSNOVA!#REF!</definedName>
    <definedName name="stmape" localSheetId="6">[3]OSNOVA!#REF!</definedName>
    <definedName name="stmape" localSheetId="3">[3]OSNOVA!#REF!</definedName>
    <definedName name="stmape" localSheetId="8">[3]OSNOVA!#REF!</definedName>
    <definedName name="stmape" localSheetId="9">[3]OSNOVA!#REF!</definedName>
    <definedName name="stmape">[3]OSNOVA!#REF!</definedName>
    <definedName name="stnac" localSheetId="2">[3]OSNOVA!#REF!</definedName>
    <definedName name="stnac" localSheetId="7">[3]OSNOVA!#REF!</definedName>
    <definedName name="stnac" localSheetId="4">[3]OSNOVA!#REF!</definedName>
    <definedName name="stnac" localSheetId="5">[3]OSNOVA!#REF!</definedName>
    <definedName name="stnac" localSheetId="6">[3]OSNOVA!#REF!</definedName>
    <definedName name="stnac" localSheetId="3">[3]OSNOVA!#REF!</definedName>
    <definedName name="stnac" localSheetId="8">[3]OSNOVA!#REF!</definedName>
    <definedName name="stnac" localSheetId="9">[3]OSNOVA!#REF!</definedName>
    <definedName name="stnac">[3]OSNOVA!#REF!</definedName>
    <definedName name="stpro" localSheetId="2">[3]OSNOVA!#REF!</definedName>
    <definedName name="stpro" localSheetId="7">[3]OSNOVA!#REF!</definedName>
    <definedName name="stpro" localSheetId="4">[3]OSNOVA!#REF!</definedName>
    <definedName name="stpro" localSheetId="5">[3]OSNOVA!#REF!</definedName>
    <definedName name="stpro" localSheetId="6">[3]OSNOVA!#REF!</definedName>
    <definedName name="stpro" localSheetId="3">[3]OSNOVA!#REF!</definedName>
    <definedName name="stpro" localSheetId="8">[3]OSNOVA!#REF!</definedName>
    <definedName name="stpro" localSheetId="9">[3]OSNOVA!#REF!</definedName>
    <definedName name="stpro">[3]OSNOVA!#REF!</definedName>
    <definedName name="SU_MONTDELA">#REF!</definedName>
    <definedName name="SU_NABAVAMAT">#REF!</definedName>
    <definedName name="SU_ZEMDELA">#REF!</definedName>
    <definedName name="Sub_11">#REF!</definedName>
    <definedName name="Sub_12">#REF!</definedName>
    <definedName name="š">#REF!</definedName>
    <definedName name="tampon">#REF!</definedName>
    <definedName name="TecEURO">[4]osnova!$B$12</definedName>
    <definedName name="_xlnm.Print_Titles" localSheetId="2">'CESTA I. FAZA'!$20:$21</definedName>
    <definedName name="_xlnm.Print_Titles" localSheetId="7">'ODVODNJAVANJE ZA HIŠO I. FAZA'!$16:$17</definedName>
    <definedName name="_xlnm.Print_Titles" localSheetId="4">'ODVODNJAVANJE-JAREK K1 I. FAZA'!$16:$17</definedName>
    <definedName name="_xlnm.Print_Titles" localSheetId="5">'ODVODNJAVANJE-JAREK K2 I. FAZA'!$16:$17</definedName>
    <definedName name="_xlnm.Print_Titles" localSheetId="6">'ODVODNJAVANJE-JAREK K3 I. FAZA'!$14:$15</definedName>
    <definedName name="_xlnm.Print_Titles" localSheetId="3">'OPORNI ZID OZ-1 I. FAZA'!$20:$21</definedName>
    <definedName name="_xlnm.Print_Titles" localSheetId="8">'OPORNI ZID OZ-2 II. FAZA'!$20:$21</definedName>
    <definedName name="_xlnm.Print_Titles" localSheetId="9">'OSTALA DELA IN STORITVE'!$12:$13</definedName>
    <definedName name="tocka" localSheetId="2">[3]OSNOVA!#REF!</definedName>
    <definedName name="tocka" localSheetId="7">[3]OSNOVA!#REF!</definedName>
    <definedName name="tocka" localSheetId="4">[3]OSNOVA!#REF!</definedName>
    <definedName name="tocka" localSheetId="5">[3]OSNOVA!#REF!</definedName>
    <definedName name="tocka" localSheetId="6">[3]OSNOVA!#REF!</definedName>
    <definedName name="tocka" localSheetId="3">[3]OSNOVA!#REF!</definedName>
    <definedName name="tocka" localSheetId="8">[3]OSNOVA!#REF!</definedName>
    <definedName name="tocka" localSheetId="9">[3]OSNOVA!#REF!</definedName>
    <definedName name="tocka">[3]OSNOVA!#REF!</definedName>
    <definedName name="volc">#REF!</definedName>
    <definedName name="volv">#REF!</definedName>
    <definedName name="wws">[6]OSNOVA!$B$38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51" l="1"/>
  <c r="H28" i="151"/>
  <c r="H18" i="132"/>
  <c r="H37" i="132"/>
  <c r="H56" i="132"/>
  <c r="H63" i="132"/>
  <c r="H74" i="132"/>
  <c r="H105" i="132"/>
  <c r="H115" i="132"/>
  <c r="H14" i="131"/>
  <c r="H27" i="131"/>
  <c r="H49" i="131"/>
  <c r="H59" i="131"/>
  <c r="H71" i="131"/>
  <c r="H12" i="130"/>
  <c r="H26" i="130"/>
  <c r="H40" i="130"/>
  <c r="H46" i="130"/>
  <c r="H14" i="129"/>
  <c r="H30" i="129"/>
  <c r="H46" i="129"/>
  <c r="H54" i="129"/>
  <c r="H73" i="129"/>
  <c r="H14" i="128"/>
  <c r="H27" i="128"/>
  <c r="H38" i="128"/>
  <c r="H31" i="128"/>
  <c r="H50" i="128"/>
  <c r="H61" i="128"/>
  <c r="H77" i="128"/>
  <c r="H18" i="127"/>
  <c r="H41" i="127"/>
  <c r="H64" i="127"/>
  <c r="H72" i="127"/>
  <c r="H80" i="127"/>
  <c r="H113" i="127"/>
  <c r="H121" i="127"/>
  <c r="H18" i="72"/>
  <c r="H36" i="72"/>
  <c r="H54" i="72"/>
  <c r="H64" i="72"/>
  <c r="H81" i="72"/>
  <c r="H91" i="72"/>
  <c r="H99" i="72"/>
  <c r="H110" i="132"/>
  <c r="H18" i="151" l="1"/>
  <c r="G64" i="127" l="1"/>
  <c r="G115" i="132" l="1"/>
  <c r="H112" i="132"/>
  <c r="H113" i="132"/>
  <c r="H111" i="132"/>
  <c r="H109" i="132"/>
  <c r="H103" i="132"/>
  <c r="H98" i="132"/>
  <c r="H99" i="132"/>
  <c r="H100" i="132"/>
  <c r="H101" i="132"/>
  <c r="H102" i="132"/>
  <c r="H97" i="132"/>
  <c r="H95" i="132"/>
  <c r="H94" i="132"/>
  <c r="H92" i="132"/>
  <c r="H91" i="132"/>
  <c r="H89" i="132"/>
  <c r="H86" i="132"/>
  <c r="H87" i="132"/>
  <c r="H79" i="132"/>
  <c r="H80" i="132"/>
  <c r="B78" i="132"/>
  <c r="G105" i="132"/>
  <c r="H85" i="132"/>
  <c r="H83" i="132"/>
  <c r="H82" i="132"/>
  <c r="H78" i="132"/>
  <c r="H70" i="132"/>
  <c r="H55" i="132"/>
  <c r="H54" i="132"/>
  <c r="H53" i="132"/>
  <c r="H50" i="132"/>
  <c r="H51" i="132"/>
  <c r="H49" i="132"/>
  <c r="H42" i="132"/>
  <c r="H43" i="132"/>
  <c r="H34" i="132"/>
  <c r="H35" i="132"/>
  <c r="H33" i="132"/>
  <c r="H32" i="132"/>
  <c r="H30" i="132"/>
  <c r="H27" i="132"/>
  <c r="H69" i="131"/>
  <c r="H57" i="131"/>
  <c r="H56" i="131"/>
  <c r="H47" i="131"/>
  <c r="H46" i="131"/>
  <c r="H44" i="131"/>
  <c r="H43" i="131"/>
  <c r="H38" i="131"/>
  <c r="H39" i="131"/>
  <c r="H33" i="131"/>
  <c r="H23" i="131"/>
  <c r="B44" i="130"/>
  <c r="H44" i="130"/>
  <c r="G46" i="130"/>
  <c r="H35" i="130"/>
  <c r="H24" i="130"/>
  <c r="H21" i="130"/>
  <c r="H71" i="129"/>
  <c r="H69" i="129"/>
  <c r="H68" i="129"/>
  <c r="H44" i="129"/>
  <c r="H40" i="129"/>
  <c r="H28" i="129"/>
  <c r="H27" i="129"/>
  <c r="H22" i="129"/>
  <c r="G77" i="128"/>
  <c r="H71" i="128"/>
  <c r="H59" i="128"/>
  <c r="H55" i="128"/>
  <c r="H42" i="128"/>
  <c r="H48" i="128"/>
  <c r="H47" i="128"/>
  <c r="H39" i="128"/>
  <c r="H40" i="128"/>
  <c r="H25" i="128"/>
  <c r="G121" i="127"/>
  <c r="B117" i="127"/>
  <c r="B118" i="127" s="1"/>
  <c r="B119" i="127" s="1"/>
  <c r="B84" i="127"/>
  <c r="H119" i="127"/>
  <c r="H118" i="127"/>
  <c r="H117" i="127"/>
  <c r="H62" i="127"/>
  <c r="H58" i="127"/>
  <c r="H54" i="127"/>
  <c r="H50" i="127"/>
  <c r="H39" i="127"/>
  <c r="H38" i="127"/>
  <c r="H36" i="127"/>
  <c r="H35" i="127"/>
  <c r="H28" i="127"/>
  <c r="H79" i="72"/>
  <c r="H74" i="72"/>
  <c r="H75" i="72"/>
  <c r="H76" i="72"/>
  <c r="H77" i="72"/>
  <c r="H78" i="72"/>
  <c r="H71" i="72"/>
  <c r="H72" i="72"/>
  <c r="H73" i="72"/>
  <c r="B79" i="132" l="1"/>
  <c r="B80" i="132" s="1"/>
  <c r="B82" i="132" l="1"/>
  <c r="B83" i="132" s="1"/>
  <c r="B85" i="132" s="1"/>
  <c r="H24" i="151"/>
  <c r="B86" i="132" l="1"/>
  <c r="B87" i="132" s="1"/>
  <c r="B89" i="132" s="1"/>
  <c r="H84" i="127"/>
  <c r="H85" i="127"/>
  <c r="H86" i="127"/>
  <c r="H87" i="127"/>
  <c r="H89" i="127"/>
  <c r="H90" i="127"/>
  <c r="H84" i="72"/>
  <c r="H85" i="72"/>
  <c r="H86" i="72"/>
  <c r="H87" i="72"/>
  <c r="H88" i="72"/>
  <c r="H89" i="72"/>
  <c r="B91" i="132" l="1"/>
  <c r="B92" i="132" s="1"/>
  <c r="B94" i="132" s="1"/>
  <c r="B95" i="132" s="1"/>
  <c r="B97" i="132" l="1"/>
  <c r="B98" i="132"/>
  <c r="B99" i="132" s="1"/>
  <c r="H26" i="151"/>
  <c r="B100" i="132" l="1"/>
  <c r="B101" i="132"/>
  <c r="G28" i="151"/>
  <c r="H25" i="151"/>
  <c r="G20" i="151"/>
  <c r="D6" i="151"/>
  <c r="H6" i="151" s="1"/>
  <c r="B21" i="2"/>
  <c r="C1" i="151"/>
  <c r="B4" i="151" s="1"/>
  <c r="B102" i="132" l="1"/>
  <c r="B103" i="132" s="1"/>
  <c r="B109" i="132" s="1"/>
  <c r="B110" i="132" s="1"/>
  <c r="B111" i="132" s="1"/>
  <c r="B112" i="132" s="1"/>
  <c r="B113" i="132" s="1"/>
  <c r="B18" i="151"/>
  <c r="C21" i="2"/>
  <c r="G10" i="151"/>
  <c r="B19" i="2" l="1"/>
  <c r="H72" i="132"/>
  <c r="G74" i="132"/>
  <c r="H69" i="132"/>
  <c r="H67" i="132"/>
  <c r="B67" i="132"/>
  <c r="G63" i="132"/>
  <c r="H61" i="132"/>
  <c r="B61" i="132"/>
  <c r="G56" i="132"/>
  <c r="H47" i="132"/>
  <c r="H45" i="132"/>
  <c r="H41" i="132"/>
  <c r="B41" i="132"/>
  <c r="G37" i="132"/>
  <c r="H29" i="132"/>
  <c r="H26" i="132"/>
  <c r="B26" i="132"/>
  <c r="D6" i="132"/>
  <c r="C1" i="132"/>
  <c r="B4" i="132" s="1"/>
  <c r="H67" i="131"/>
  <c r="H65" i="131"/>
  <c r="H41" i="131"/>
  <c r="H25" i="131"/>
  <c r="B27" i="132" l="1"/>
  <c r="H6" i="132"/>
  <c r="B42" i="132"/>
  <c r="B43" i="132" s="1"/>
  <c r="C19" i="2"/>
  <c r="G18" i="132"/>
  <c r="B29" i="132" l="1"/>
  <c r="B45" i="132"/>
  <c r="B30" i="132"/>
  <c r="B32" i="132" s="1"/>
  <c r="B69" i="132"/>
  <c r="B70" i="132" l="1"/>
  <c r="B72" i="132"/>
  <c r="B33" i="132"/>
  <c r="B34" i="132" s="1"/>
  <c r="B35" i="132" s="1"/>
  <c r="B47" i="132"/>
  <c r="B49" i="132" l="1"/>
  <c r="B50" i="132"/>
  <c r="B51" i="132" s="1"/>
  <c r="B53" i="132" l="1"/>
  <c r="B54" i="132" s="1"/>
  <c r="B55" i="132" s="1"/>
  <c r="D14" i="132" l="1"/>
  <c r="H14" i="132" s="1"/>
  <c r="D16" i="132"/>
  <c r="H16" i="132" s="1"/>
  <c r="D8" i="132"/>
  <c r="H8" i="132" s="1"/>
  <c r="D12" i="132"/>
  <c r="H12" i="132" s="1"/>
  <c r="D10" i="132"/>
  <c r="H10" i="132" s="1"/>
  <c r="E19" i="2" l="1"/>
  <c r="B17" i="2" l="1"/>
  <c r="G71" i="131"/>
  <c r="H63" i="131"/>
  <c r="B63" i="131"/>
  <c r="G59" i="131"/>
  <c r="H54" i="131"/>
  <c r="B54" i="131"/>
  <c r="G49" i="131"/>
  <c r="H37" i="131"/>
  <c r="H35" i="131"/>
  <c r="H32" i="131"/>
  <c r="H31" i="131"/>
  <c r="B31" i="131"/>
  <c r="G27" i="131"/>
  <c r="H22" i="131"/>
  <c r="B22" i="131"/>
  <c r="D6" i="131"/>
  <c r="C1" i="131"/>
  <c r="B4" i="131" s="1"/>
  <c r="B15" i="2"/>
  <c r="B13" i="2"/>
  <c r="H37" i="130"/>
  <c r="G40" i="130"/>
  <c r="H38" i="130"/>
  <c r="H34" i="130"/>
  <c r="H33" i="130"/>
  <c r="H31" i="130"/>
  <c r="H30" i="130"/>
  <c r="B30" i="130"/>
  <c r="G26" i="130"/>
  <c r="H23" i="130"/>
  <c r="H20" i="130"/>
  <c r="B20" i="130"/>
  <c r="D6" i="130"/>
  <c r="C1" i="130"/>
  <c r="G12" i="130" s="1"/>
  <c r="H66" i="129"/>
  <c r="H65" i="129"/>
  <c r="H63" i="129"/>
  <c r="H62" i="129"/>
  <c r="H60" i="129"/>
  <c r="H59" i="129"/>
  <c r="H52" i="129"/>
  <c r="H39" i="129"/>
  <c r="H37" i="129"/>
  <c r="H24" i="129"/>
  <c r="G73" i="129"/>
  <c r="H58" i="129"/>
  <c r="B58" i="129"/>
  <c r="G54" i="129"/>
  <c r="H50" i="129"/>
  <c r="B50" i="129"/>
  <c r="G46" i="129"/>
  <c r="H43" i="129"/>
  <c r="H42" i="129"/>
  <c r="H35" i="129"/>
  <c r="H34" i="129"/>
  <c r="B34" i="129"/>
  <c r="G30" i="129"/>
  <c r="H25" i="129"/>
  <c r="H21" i="129"/>
  <c r="B21" i="129"/>
  <c r="D6" i="129"/>
  <c r="C1" i="129"/>
  <c r="B4" i="129" s="1"/>
  <c r="B11" i="2"/>
  <c r="H36" i="128"/>
  <c r="H75" i="128"/>
  <c r="H73" i="128"/>
  <c r="H70" i="128"/>
  <c r="H68" i="128"/>
  <c r="H67" i="128"/>
  <c r="H65" i="128"/>
  <c r="B65" i="128"/>
  <c r="G61" i="128"/>
  <c r="H57" i="128"/>
  <c r="H54" i="128"/>
  <c r="B54" i="128"/>
  <c r="G50" i="128"/>
  <c r="H45" i="128"/>
  <c r="H44" i="128"/>
  <c r="H34" i="128"/>
  <c r="H33" i="128"/>
  <c r="H32" i="128"/>
  <c r="B31" i="128"/>
  <c r="G27" i="128"/>
  <c r="H23" i="128"/>
  <c r="H22" i="128"/>
  <c r="B22" i="128"/>
  <c r="D6" i="128"/>
  <c r="C1" i="128"/>
  <c r="B4" i="128" s="1"/>
  <c r="H105" i="127"/>
  <c r="H78" i="127"/>
  <c r="H61" i="127"/>
  <c r="H56" i="127"/>
  <c r="B9" i="2"/>
  <c r="G113" i="127"/>
  <c r="H111" i="127"/>
  <c r="H110" i="127"/>
  <c r="H109" i="127"/>
  <c r="H108" i="127"/>
  <c r="H107" i="127"/>
  <c r="H106" i="127"/>
  <c r="H103" i="127"/>
  <c r="H102" i="127"/>
  <c r="H100" i="127"/>
  <c r="H99" i="127"/>
  <c r="H97" i="127"/>
  <c r="H95" i="127"/>
  <c r="H94" i="127"/>
  <c r="H93" i="127"/>
  <c r="H92" i="127"/>
  <c r="G80" i="127"/>
  <c r="H76" i="127"/>
  <c r="B76" i="127"/>
  <c r="G72" i="127"/>
  <c r="H70" i="127"/>
  <c r="H69" i="127"/>
  <c r="H68" i="127"/>
  <c r="B68" i="127"/>
  <c r="H60" i="127"/>
  <c r="H57" i="127"/>
  <c r="H53" i="127"/>
  <c r="H52" i="127"/>
  <c r="H49" i="127"/>
  <c r="H47" i="127"/>
  <c r="H46" i="127"/>
  <c r="H45" i="127"/>
  <c r="B45" i="127"/>
  <c r="G41" i="127"/>
  <c r="H34" i="127"/>
  <c r="H33" i="127"/>
  <c r="H32" i="127"/>
  <c r="H31" i="127"/>
  <c r="H30" i="127"/>
  <c r="H27" i="127"/>
  <c r="H26" i="127"/>
  <c r="B26" i="127"/>
  <c r="D6" i="127"/>
  <c r="C1" i="127"/>
  <c r="B4" i="127" s="1"/>
  <c r="H97" i="72"/>
  <c r="H96" i="72"/>
  <c r="H70" i="72"/>
  <c r="H61" i="72"/>
  <c r="H51" i="72"/>
  <c r="H49" i="72"/>
  <c r="H26" i="72"/>
  <c r="B56" i="131" l="1"/>
  <c r="B57" i="131" s="1"/>
  <c r="B23" i="131"/>
  <c r="B25" i="131" s="1"/>
  <c r="B31" i="130"/>
  <c r="B21" i="130"/>
  <c r="B35" i="129"/>
  <c r="B22" i="129"/>
  <c r="B24" i="129" s="1"/>
  <c r="B25" i="129" s="1"/>
  <c r="B55" i="128"/>
  <c r="B57" i="128" s="1"/>
  <c r="B32" i="128"/>
  <c r="B33" i="128" s="1"/>
  <c r="B34" i="128" s="1"/>
  <c r="H6" i="128"/>
  <c r="B46" i="127"/>
  <c r="H6" i="127"/>
  <c r="H6" i="129"/>
  <c r="H6" i="130"/>
  <c r="B23" i="128"/>
  <c r="B25" i="128" s="1"/>
  <c r="B27" i="127"/>
  <c r="B32" i="131"/>
  <c r="B33" i="131" s="1"/>
  <c r="H6" i="131"/>
  <c r="C17" i="2"/>
  <c r="G14" i="131"/>
  <c r="C15" i="2"/>
  <c r="C13" i="2"/>
  <c r="B4" i="130"/>
  <c r="B23" i="130"/>
  <c r="B24" i="130" s="1"/>
  <c r="B59" i="129"/>
  <c r="B60" i="129" s="1"/>
  <c r="B62" i="129" s="1"/>
  <c r="G14" i="129"/>
  <c r="C11" i="2"/>
  <c r="G14" i="128"/>
  <c r="B67" i="128"/>
  <c r="B68" i="128" s="1"/>
  <c r="C9" i="2"/>
  <c r="B78" i="127"/>
  <c r="B85" i="127"/>
  <c r="G18" i="127"/>
  <c r="B47" i="127"/>
  <c r="B69" i="127"/>
  <c r="B70" i="127" s="1"/>
  <c r="B27" i="129" l="1"/>
  <c r="B28" i="129" s="1"/>
  <c r="B59" i="128"/>
  <c r="B71" i="128"/>
  <c r="B86" i="127"/>
  <c r="B87" i="127" s="1"/>
  <c r="B28" i="127"/>
  <c r="B30" i="127" s="1"/>
  <c r="B65" i="131"/>
  <c r="B67" i="131" s="1"/>
  <c r="B69" i="131" s="1"/>
  <c r="B35" i="131"/>
  <c r="B33" i="130"/>
  <c r="B63" i="129"/>
  <c r="B65" i="129" s="1"/>
  <c r="B66" i="129" s="1"/>
  <c r="B70" i="128"/>
  <c r="B34" i="130" l="1"/>
  <c r="B35" i="130" s="1"/>
  <c r="B37" i="130" s="1"/>
  <c r="B68" i="129"/>
  <c r="B69" i="129" s="1"/>
  <c r="B31" i="127"/>
  <c r="B36" i="128"/>
  <c r="B73" i="128"/>
  <c r="B89" i="127"/>
  <c r="B32" i="127" l="1"/>
  <c r="B71" i="129"/>
  <c r="B33" i="127"/>
  <c r="B34" i="127" s="1"/>
  <c r="B35" i="127" s="1"/>
  <c r="B36" i="127" s="1"/>
  <c r="B37" i="131"/>
  <c r="B37" i="129"/>
  <c r="B38" i="128"/>
  <c r="B39" i="128" s="1"/>
  <c r="B90" i="127"/>
  <c r="B38" i="131" l="1"/>
  <c r="B39" i="131" s="1"/>
  <c r="B40" i="128"/>
  <c r="B38" i="127"/>
  <c r="B39" i="127" s="1"/>
  <c r="B38" i="130"/>
  <c r="B39" i="129"/>
  <c r="B40" i="129" s="1"/>
  <c r="B92" i="127"/>
  <c r="B49" i="127"/>
  <c r="B41" i="131" l="1"/>
  <c r="B43" i="131" s="1"/>
  <c r="B44" i="131" s="1"/>
  <c r="B46" i="131" s="1"/>
  <c r="B47" i="131" s="1"/>
  <c r="B42" i="128"/>
  <c r="B44" i="128" s="1"/>
  <c r="B45" i="128" s="1"/>
  <c r="B47" i="128" s="1"/>
  <c r="B48" i="128" s="1"/>
  <c r="B50" i="127"/>
  <c r="B75" i="128"/>
  <c r="B93" i="127"/>
  <c r="B94" i="127" s="1"/>
  <c r="B95" i="127" s="1"/>
  <c r="B97" i="127" s="1"/>
  <c r="B99" i="127" s="1"/>
  <c r="B100" i="127" s="1"/>
  <c r="B102" i="127" s="1"/>
  <c r="B103" i="127" s="1"/>
  <c r="D8" i="127"/>
  <c r="H8" i="127" s="1"/>
  <c r="B52" i="127" l="1"/>
  <c r="B53" i="127" s="1"/>
  <c r="B54" i="127" s="1"/>
  <c r="B56" i="127" s="1"/>
  <c r="B57" i="127" s="1"/>
  <c r="D12" i="128"/>
  <c r="H12" i="128" s="1"/>
  <c r="B105" i="127"/>
  <c r="B58" i="127" l="1"/>
  <c r="B60" i="127" s="1"/>
  <c r="B61" i="127" s="1"/>
  <c r="D12" i="131"/>
  <c r="H12" i="131" s="1"/>
  <c r="D10" i="131"/>
  <c r="H10" i="131" s="1"/>
  <c r="D8" i="131"/>
  <c r="H8" i="131" s="1"/>
  <c r="B42" i="129"/>
  <c r="B43" i="129" s="1"/>
  <c r="B44" i="129" s="1"/>
  <c r="D8" i="128"/>
  <c r="H8" i="128" s="1"/>
  <c r="B106" i="127"/>
  <c r="B107" i="127" s="1"/>
  <c r="B108" i="127" s="1"/>
  <c r="B109" i="127" s="1"/>
  <c r="B110" i="127" s="1"/>
  <c r="B111" i="127" s="1"/>
  <c r="D12" i="127" l="1"/>
  <c r="H12" i="127" s="1"/>
  <c r="B62" i="127"/>
  <c r="D14" i="127" s="1"/>
  <c r="H14" i="127" s="1"/>
  <c r="D10" i="130"/>
  <c r="H10" i="130" s="1"/>
  <c r="D8" i="130"/>
  <c r="H8" i="130" s="1"/>
  <c r="B52" i="129"/>
  <c r="D10" i="128"/>
  <c r="H10" i="128" s="1"/>
  <c r="D16" i="127" l="1"/>
  <c r="H16" i="127" s="1"/>
  <c r="D10" i="127"/>
  <c r="H10" i="127" s="1"/>
  <c r="D8" i="129"/>
  <c r="H8" i="129" s="1"/>
  <c r="D10" i="129"/>
  <c r="H10" i="129" s="1"/>
  <c r="E9" i="2" l="1"/>
  <c r="E11" i="2"/>
  <c r="E17" i="2" l="1"/>
  <c r="D12" i="129"/>
  <c r="H12" i="129" s="1"/>
  <c r="E13" i="2" l="1"/>
  <c r="E15" i="2" l="1"/>
  <c r="H95" i="72" l="1"/>
  <c r="H69" i="72"/>
  <c r="H68" i="72"/>
  <c r="H67" i="72"/>
  <c r="H62" i="72"/>
  <c r="H60" i="72"/>
  <c r="H59" i="72"/>
  <c r="H58" i="72"/>
  <c r="H57" i="72"/>
  <c r="H52" i="72"/>
  <c r="H50" i="72"/>
  <c r="H48" i="72"/>
  <c r="H47" i="72"/>
  <c r="H46" i="72"/>
  <c r="H45" i="72"/>
  <c r="H44" i="72"/>
  <c r="H43" i="72"/>
  <c r="H42" i="72"/>
  <c r="H41" i="72"/>
  <c r="H40" i="72"/>
  <c r="H39" i="72"/>
  <c r="H34" i="72"/>
  <c r="H33" i="72"/>
  <c r="H32" i="72"/>
  <c r="H31" i="72"/>
  <c r="H30" i="72"/>
  <c r="H29" i="72"/>
  <c r="H28" i="72"/>
  <c r="H27" i="72"/>
  <c r="H25" i="72"/>
  <c r="B95" i="72" l="1"/>
  <c r="G99" i="72"/>
  <c r="B96" i="72" l="1"/>
  <c r="B97" i="72" s="1"/>
  <c r="B7" i="2" l="1"/>
  <c r="G91" i="72" l="1"/>
  <c r="B84" i="72"/>
  <c r="G81" i="72"/>
  <c r="B67" i="72"/>
  <c r="G64" i="72"/>
  <c r="B57" i="72"/>
  <c r="G54" i="72"/>
  <c r="B39" i="72"/>
  <c r="G36" i="72"/>
  <c r="D6" i="72"/>
  <c r="C1" i="72"/>
  <c r="C7" i="2" l="1"/>
  <c r="B25" i="72"/>
  <c r="B68" i="72"/>
  <c r="B58" i="72"/>
  <c r="B59" i="72" s="1"/>
  <c r="B85" i="72"/>
  <c r="H6" i="72"/>
  <c r="B4" i="72"/>
  <c r="G18" i="72"/>
  <c r="B40" i="72"/>
  <c r="B41" i="72" s="1"/>
  <c r="B26" i="72" l="1"/>
  <c r="B86" i="72"/>
  <c r="B87" i="72" s="1"/>
  <c r="B27" i="72"/>
  <c r="B69" i="72"/>
  <c r="B42" i="72"/>
  <c r="B70" i="72" l="1"/>
  <c r="B71" i="72" s="1"/>
  <c r="B72" i="72" s="1"/>
  <c r="B28" i="72"/>
  <c r="B60" i="72"/>
  <c r="B43" i="72"/>
  <c r="B73" i="72" l="1"/>
  <c r="B61" i="72"/>
  <c r="B29" i="72"/>
  <c r="B44" i="72"/>
  <c r="B74" i="72" l="1"/>
  <c r="B75" i="72" s="1"/>
  <c r="B62" i="72"/>
  <c r="B30" i="72"/>
  <c r="B31" i="72" s="1"/>
  <c r="B32" i="72" s="1"/>
  <c r="B33" i="72" s="1"/>
  <c r="B34" i="72" s="1"/>
  <c r="B45" i="72"/>
  <c r="B46" i="72" s="1"/>
  <c r="B47" i="72" s="1"/>
  <c r="B48" i="72" s="1"/>
  <c r="B49" i="72" s="1"/>
  <c r="B88" i="72"/>
  <c r="B76" i="72" l="1"/>
  <c r="B77" i="72" s="1"/>
  <c r="B78" i="72" s="1"/>
  <c r="B79" i="72" s="1"/>
  <c r="B50" i="72"/>
  <c r="B89" i="72"/>
  <c r="B51" i="72" l="1"/>
  <c r="B52" i="72" s="1"/>
  <c r="D10" i="72" l="1"/>
  <c r="H10" i="72" s="1"/>
  <c r="D8" i="72"/>
  <c r="H8" i="72" s="1"/>
  <c r="D12" i="72" l="1"/>
  <c r="H12" i="72" s="1"/>
  <c r="D16" i="72" l="1"/>
  <c r="H16" i="72" s="1"/>
  <c r="D14" i="72" l="1"/>
  <c r="H14" i="72" s="1"/>
  <c r="E7" i="2" l="1"/>
  <c r="D8" i="151"/>
  <c r="H8" i="151" s="1"/>
  <c r="H10" i="151" s="1"/>
  <c r="E21" i="2" s="1"/>
  <c r="E23" i="2" l="1"/>
  <c r="E25" i="2" s="1"/>
  <c r="E27" i="2" s="1"/>
  <c r="B24" i="151"/>
  <c r="E29" i="2" l="1"/>
  <c r="E31" i="2" s="1"/>
  <c r="B25" i="151"/>
  <c r="B26" i="151" s="1"/>
</calcChain>
</file>

<file path=xl/sharedStrings.xml><?xml version="1.0" encoding="utf-8"?>
<sst xmlns="http://schemas.openxmlformats.org/spreadsheetml/2006/main" count="1142" uniqueCount="457">
  <si>
    <t>Nivo</t>
  </si>
  <si>
    <t>Normativ</t>
  </si>
  <si>
    <t>Opis dela</t>
  </si>
  <si>
    <t>Enota</t>
  </si>
  <si>
    <t>Količina</t>
  </si>
  <si>
    <t>Cena / enoto</t>
  </si>
  <si>
    <t>Vrednost</t>
  </si>
  <si>
    <t>ODVODNJAVANJE</t>
  </si>
  <si>
    <t>TUJE STORITVE</t>
  </si>
  <si>
    <t>SKUPNA REKAPITULACIJA</t>
  </si>
  <si>
    <t>SKUPAJ EUR</t>
  </si>
  <si>
    <t>SKUPAJ EUR Z DDV</t>
  </si>
  <si>
    <t>Vrednosti so v EUR!</t>
  </si>
  <si>
    <t>Vrednosti so v EUR brez DDV!</t>
  </si>
  <si>
    <t>OPOMBE</t>
  </si>
  <si>
    <t>Opomba 1:</t>
  </si>
  <si>
    <t>Ponudnik sestavi ponudbeni predračun tako, da vnese cene na enoto v EUR brez DDV v stolpec »Cena/enoto« za vse navedene postavke. Vnos cen je omejen na dve decimalni mesti. Vse ostale celice so zaklenjene in morajo ostati nespremenjene.</t>
  </si>
  <si>
    <t>Opomba 2:</t>
  </si>
  <si>
    <t>Opomba 3:</t>
  </si>
  <si>
    <t>V primeru odkritja in odprave računskih napak se temu ustrezno spremeni tudi nominalna vrednost nepredvidenih del, ki je izražena v odstotku (enota mere je odstotek) od skupne vrednosti vseh ostalih postavk brez DDV.</t>
  </si>
  <si>
    <t>Opomba 4:</t>
  </si>
  <si>
    <t>GRADBENI IN POSEBNI ODPADKI: Izvajalec za vse produkte rušitvenih del in izkope ter odstranitve posebnih odpadkov sam priskrbi potrebno deponijo in plača vse spremljajoče stroške. Z vsemi odpadki je potrebno ravnati v skladu z načrtom rušitvenih del in elaboratom ravnanja z gradbenimi odpadki ter Uredbo o odpadkih, ki nastanejo pri gradbenih delih.</t>
  </si>
  <si>
    <t>SKUPAJ Z NEPREDVIDENIMI DELI</t>
  </si>
  <si>
    <t>Ponudnik mora vpisati svoje ponudbene cene brez DDV v vse postavke ponudbenega predračuna. Postavka brez označene cene ne bo plačana, naročnik pa bo smatral, da je upoštevana v okviru ostalih izpolnjenih pozicij.</t>
  </si>
  <si>
    <t>Na zavihku "Rekapitaulacija" program sam doda 10% za nepredvidena dela. Obračun nepredvidenih del je po dejanskih stroških</t>
  </si>
  <si>
    <t>V ENOTNIH CENAH MORAJO  BITI ZAJETI STROŠKI:</t>
  </si>
  <si>
    <t xml:space="preserve">Vse ostale površine, ki jih bo izvajalec potreboval za gradnjo in za organizacijo gradbišč, si bo moral priskbeti sam na svoje stroške.   </t>
  </si>
  <si>
    <t>Izvajalec je dolžan izvesti vsa dela kvalitetno, v skladu s predpisi, projektom, tehničnimi pogoji in v skladu z dobro gradbeno prakso.</t>
  </si>
  <si>
    <t>Izvajalec mora v enotnih cenah upoštevati naslednje stroške, v kolikor le-ti niso upoštevani v posebnih postavkah:</t>
  </si>
  <si>
    <t>- vse stroške v zvezi z začasnim odvozom, deponiranjem in vračanjem izkopanega materiala na mestih, kjer ga ne bo možno deponirati na gradbišču;</t>
  </si>
  <si>
    <t>- vse stroške za postavitev gradbišča, gradbiščnih objektov, ureditev začasnih deponij, tekoče vzdrževanje in odstranitev gradbišča;</t>
  </si>
  <si>
    <t>- deponije si zagotavlja izvajalec sam na lastne stroške;</t>
  </si>
  <si>
    <t>- vse stroške za sanacijo in kultiviranje površin delovnega pasu in gradbiščnih površin po odstranitvi objektov;</t>
  </si>
  <si>
    <t>- vse stroške v zvezi s transporti po javnih poteh in cestah: morebitne odškodnine, morebitne sanacije cestišč zaradi poškodb med gradnjo itd.</t>
  </si>
  <si>
    <t>- vsi stroški za zagotavljanje varnosti in zdravja pri delu, zlasti stroške za vsa dela, ki izhajajo iz zahtev Varnostnega načrta</t>
  </si>
  <si>
    <t>- stroški odvoda meteorne vode iz gradbene jame in vode, ki se izceja iz bočnih strani izkopa, če je potrebno</t>
  </si>
  <si>
    <t xml:space="preserve">- vsa črpanja vode in ureditev  začasnega odvodnajvanja  z črpanjem obstoječe kanalizacije </t>
  </si>
  <si>
    <t>- stroški dela v kampadah zaradi oteženih geoloških razmer</t>
  </si>
  <si>
    <t>- stroški dela v nagnjenem terenu</t>
  </si>
  <si>
    <t>- stroški oteženega izkopa v mokrem terenu, izkop v vodi, prekop potokov itd.</t>
  </si>
  <si>
    <t xml:space="preserve">Dobava, montaža, uporaba in demontaža varovalnega opaža jarka v vertikalnem izkopu. </t>
  </si>
  <si>
    <t>3.</t>
  </si>
  <si>
    <t>I.</t>
  </si>
  <si>
    <t>1.</t>
  </si>
  <si>
    <t>2.</t>
  </si>
  <si>
    <t>4.</t>
  </si>
  <si>
    <t>5.</t>
  </si>
  <si>
    <t>II.</t>
  </si>
  <si>
    <t>Pri zemeljskih delih je uporabljena kategorizacija v skladu z Dopolnili splošnih in tehničnih pogojev IV. knjiga (2001).</t>
  </si>
  <si>
    <t xml:space="preserve"> V postavkah kjer zemeljska dela niso posebej zavedena so le ta zajeta v sklopu osnovnih postavk za zemeljska dela.</t>
  </si>
  <si>
    <t>- vse stroške za pridobitev začasnih površin za gradnjo izven delovnega pasu (soglasja, odškodnine, itd.);</t>
  </si>
  <si>
    <t>Vsi izkopi, prevozi in zasipi se obračunavajo v raščenem stanju oziroma vgrajenem.</t>
  </si>
  <si>
    <t>Izvajalec mora tekom gradnje zagotoviti dostope do okoliških stanovanjskih objektov.</t>
  </si>
  <si>
    <t>6.</t>
  </si>
  <si>
    <t>PREDDELA</t>
  </si>
  <si>
    <t>GRADBENA IN OBRTNIŠKA DELA</t>
  </si>
  <si>
    <t>ZEMELJSKA DELA</t>
  </si>
  <si>
    <t xml:space="preserve">Izdelave izpolnjenih obrazcev za vnos podatkov v naročnikovo evidenco cestnih podatkov (BCP). </t>
  </si>
  <si>
    <t xml:space="preserve">Izdelave geodetskega načrta novega stanja. </t>
  </si>
  <si>
    <t>Izdelava tehnološko ekonomskega elaborata</t>
  </si>
  <si>
    <t>Morebitne postavke v popisih ali tehničnih poročilih, kjer projektant definira proizvajalca, so orientacijske in služijo le kot definicija v smislu zahtevane kvalitete. Izvajalec lahko enako kvaliteten proizvod kupi tudi pri drugih proizvajalcih.</t>
  </si>
  <si>
    <t>Doplačilo za zatravitev s semenom</t>
  </si>
  <si>
    <t>VOZIŠČNE KONSTRUKCIJE</t>
  </si>
  <si>
    <t>III.</t>
  </si>
  <si>
    <t>IV.</t>
  </si>
  <si>
    <t>1.1.</t>
  </si>
  <si>
    <t>GEODETSKA DELA</t>
  </si>
  <si>
    <t>1.2.</t>
  </si>
  <si>
    <t>ČIŠČENJE TERENA</t>
  </si>
  <si>
    <t>1.3.</t>
  </si>
  <si>
    <t>2.1.</t>
  </si>
  <si>
    <t>IZKOPI</t>
  </si>
  <si>
    <t>2.2.</t>
  </si>
  <si>
    <t>PLANUM TEMELJNIH TAL</t>
  </si>
  <si>
    <t>2.3.</t>
  </si>
  <si>
    <t>2.4.</t>
  </si>
  <si>
    <t>NASIPI, ZASIPI, KLINI, POSTELJICE IN GLINASTI NABOJ</t>
  </si>
  <si>
    <t>2.5.</t>
  </si>
  <si>
    <t>BREŽINE IN ZELENICE</t>
  </si>
  <si>
    <t>2.6.</t>
  </si>
  <si>
    <t>PREVOZI, RAZPROSTIRANJE IN UREDITEV DEPONIJ MATERIALA</t>
  </si>
  <si>
    <t>3.1.</t>
  </si>
  <si>
    <t>NOSILNE PLASTI</t>
  </si>
  <si>
    <t>3.2.</t>
  </si>
  <si>
    <t>3.3.</t>
  </si>
  <si>
    <t>Tlakovanje jarka z lomljencem, debelina 20 cm, stiki zapolnjeni s cementno malto, na podložni plasti cementnega betona, debeli 10 cm</t>
  </si>
  <si>
    <t>4.1.</t>
  </si>
  <si>
    <t>POVRŠINSKO ODVODNJAVANJE</t>
  </si>
  <si>
    <t>4.2.</t>
  </si>
  <si>
    <t>GLOBINSKO ODVODNJAVANJE - DRENAŽE</t>
  </si>
  <si>
    <t>4.3.</t>
  </si>
  <si>
    <t>4.4.</t>
  </si>
  <si>
    <t>4.5.</t>
  </si>
  <si>
    <t>JAŠKI</t>
  </si>
  <si>
    <t>5.1.</t>
  </si>
  <si>
    <t>TESARSKA DELA</t>
  </si>
  <si>
    <t>S 5 2 222</t>
  </si>
  <si>
    <t>5.2.</t>
  </si>
  <si>
    <t>5.3.</t>
  </si>
  <si>
    <t>ZIDARSKA IN KAMNOSEŠKA DELA</t>
  </si>
  <si>
    <t>5.4.</t>
  </si>
  <si>
    <t>DELA S CEMENTNIM BETONOM</t>
  </si>
  <si>
    <t>6.1.</t>
  </si>
  <si>
    <t>POKONČA OPREMA CEST</t>
  </si>
  <si>
    <t>S 7 9 514</t>
  </si>
  <si>
    <t>Izdelava projektne dokumentacije za projekt izvedenih del</t>
  </si>
  <si>
    <t>S 7 9 515</t>
  </si>
  <si>
    <t>Izdelava projektne dokumentacije za vzdrževanje in obratovanje</t>
  </si>
  <si>
    <t>Izdelava podprtega opaža za ravne temelje</t>
  </si>
  <si>
    <t>S 5 2 216</t>
  </si>
  <si>
    <t>S 5 1 711</t>
  </si>
  <si>
    <t>S 5 9 843</t>
  </si>
  <si>
    <t>Izdelava delovnega stika z nabrekajočim trakom ali profilom, brez izolacijskih trakov</t>
  </si>
  <si>
    <t>Dobava in vgraditev merilnih čepov, vključno navezavo na veljavno nivelmansko mrežo</t>
  </si>
  <si>
    <t>Dobava in vgraditev vkopane zaključnice, dolžine 4 m</t>
  </si>
  <si>
    <t>V.</t>
  </si>
  <si>
    <t>Odlaganje odpadnega cementnega betona na komunalno deponijo</t>
  </si>
  <si>
    <t>Dobava in postavitev plastičnega smernika z votlim prerezom, dolžina 1200 mm, z odsevnikom iz umetne snovi</t>
  </si>
  <si>
    <t>NASIPI, ZASIPI, KLINI, POSTELJICA IN GLINASTI NABOJ</t>
  </si>
  <si>
    <t>Izdelava obrabne in zaporne plasti bituminizirane zmesi AC 11 surf B 50/70 A3 v debelini 4 cm</t>
  </si>
  <si>
    <t>Določitev in preverjanje položajev, višin in smeri pri gradnji objekta s površino nad 200 do 500 m2</t>
  </si>
  <si>
    <t>Izdelava glinastega naboja v debelini nad 50 cm</t>
  </si>
  <si>
    <t>Ureditev planuma temeljnih tal mehke kamnine - 4. kategorije</t>
  </si>
  <si>
    <t>m3</t>
  </si>
  <si>
    <t>m2</t>
  </si>
  <si>
    <t>t</t>
  </si>
  <si>
    <t>m</t>
  </si>
  <si>
    <t>kos</t>
  </si>
  <si>
    <t>Projektantski nadzor</t>
  </si>
  <si>
    <t>kpl</t>
  </si>
  <si>
    <t>GRADBENA DELA</t>
  </si>
  <si>
    <t>kom</t>
  </si>
  <si>
    <t>VI.</t>
  </si>
  <si>
    <t>VII.</t>
  </si>
  <si>
    <t>VIII.</t>
  </si>
  <si>
    <t>IX.</t>
  </si>
  <si>
    <t>Geotehnični nadzor</t>
  </si>
  <si>
    <t>m1</t>
  </si>
  <si>
    <t>- stroški zavarovanj obstoječih komunalnih vodov skladno z navodili upravljalca</t>
  </si>
  <si>
    <t xml:space="preserve">Izvajalec mora vršit sprotno notranjo kontrolo nad kvaliteto materialov ki jih vgrajuje, tesnosti kanalizacije in stanja položene ter zasute kanalizacijske cevi. </t>
  </si>
  <si>
    <t>- v postavkah asfaltov (bitumiziranih zmesi) upoštevati vse potrebne prevoze, predhodno pripravo površine (planiranje, utrjevanje, čiščenje,…), pobrizg z emulzijo in premaz stikov med asfaltnimi površinami</t>
  </si>
  <si>
    <t>- v postavkah nasipov, zasipov upoštevati potrebne prevoze, vgradnjo, planiranje, utrjevanje,...</t>
  </si>
  <si>
    <t>*</t>
  </si>
  <si>
    <t>PROJEKTNA DOKUMENTACIJA</t>
  </si>
  <si>
    <t>PRIPRAVLJALNA DELA</t>
  </si>
  <si>
    <t>Izdelava geodetskega posnetka in izdelava elaborata za vris v kataster komunalnih vodov, vnos v kataster komunalnih vodov, posnetek izvesti pred zasipanje kabelskega jarka vodov (GJI)</t>
  </si>
  <si>
    <t>11123</t>
  </si>
  <si>
    <t>Obnova in zavarovanje zakoličbe osi trase ostale javne ceste v hribovitem terenu</t>
  </si>
  <si>
    <t>km'</t>
  </si>
  <si>
    <t>11223</t>
  </si>
  <si>
    <t>Postavitev in zavarovanje prečnega profila ostale javne ceste v hribovitem terenu</t>
  </si>
  <si>
    <t>n 11136</t>
  </si>
  <si>
    <t xml:space="preserve">Zakoličba obstoječih komunalnih vodov in oznaka križanj. 
</t>
  </si>
  <si>
    <t>m'</t>
  </si>
  <si>
    <t>12211</t>
  </si>
  <si>
    <t>Demontaža prometnih znakov na enem podstavku</t>
  </si>
  <si>
    <t>12261</t>
  </si>
  <si>
    <t>Demontaža plastičnega smernika</t>
  </si>
  <si>
    <t>12361</t>
  </si>
  <si>
    <t>12374</t>
  </si>
  <si>
    <t>12383</t>
  </si>
  <si>
    <t>Rezanje asfaltne plasti s talno diamantno žago, debele 11 do 15 cm</t>
  </si>
  <si>
    <t>12411</t>
  </si>
  <si>
    <t>Začasna razširitev ceste v makadam izvedbi</t>
  </si>
  <si>
    <t>n</t>
  </si>
  <si>
    <t>21234</t>
  </si>
  <si>
    <t>Široki izkop zrnate kamnine – 3. kategorije – strojno z nakladanjem</t>
  </si>
  <si>
    <t>21314</t>
  </si>
  <si>
    <t>Izkop vezljive zemljine/zrnate kamnine – 3. kategorije za temelje, kanalske rove, prepuste, jaške in drenaže, širine do 1,0 m in globine do 1,0 m – strojno, planiranje dna ročno</t>
  </si>
  <si>
    <t>21364</t>
  </si>
  <si>
    <t>Izkop vezljive zemljine/zrnate kamnine – 3. kategorije za temelje, kanalske rove, prepuste, jaške in drenaže, širine 1,1 do 2,0 m in globine 1,1 do 2,0 m – strojno, planiranje dna ročno</t>
  </si>
  <si>
    <t>21614</t>
  </si>
  <si>
    <t xml:space="preserve">Izkop vezljive zemljine/zrnate kamnine - 3.kategorije za temelje širine nad 2.0m in globine do 1,0 m, strojno (OPOMBA: stopničenje in utrditev pet nasipa) </t>
  </si>
  <si>
    <t>21752</t>
  </si>
  <si>
    <t xml:space="preserve">Izkopi vezljive zemljine 3.ktg za odvodne jarke in koritnice </t>
  </si>
  <si>
    <t>22113</t>
  </si>
  <si>
    <t>Ureditev planuma temeljnih tal zrnate kamnine - 3,ktg</t>
  </si>
  <si>
    <t>24312</t>
  </si>
  <si>
    <t>Vgraditev klina iz mehke kamnine- 4.kategorije (OPOMBA vgraditev materiala v stopničenje)</t>
  </si>
  <si>
    <t>24461</t>
  </si>
  <si>
    <t>Vgraditev posteljice v debelini plasti do 50 cm iz zrnate kamnine – 3. kategorije</t>
  </si>
  <si>
    <t>x</t>
  </si>
  <si>
    <t xml:space="preserve">Razgrinjanje / vgrajevanje plodne zemljine v debelini 15 cm </t>
  </si>
  <si>
    <t>razprostiranje odvečne vezljive zemljine - 3.ktg zemljine</t>
  </si>
  <si>
    <t>29138</t>
  </si>
  <si>
    <t>-razprostiranje odvečnega drugega materijala</t>
  </si>
  <si>
    <t>31132</t>
  </si>
  <si>
    <t>Izdelava nevezane nosilne plasti enakomerno zrnatega drobljenca (D32), iz kamenin v debelini 21 do 30 cm</t>
  </si>
  <si>
    <t>31554</t>
  </si>
  <si>
    <t xml:space="preserve">Izdelava nosilne plasti bituminizirane zmesi AC 22 base B 50/70 A3 v debelini 8 cm </t>
  </si>
  <si>
    <t>32274</t>
  </si>
  <si>
    <t>Čiščenje in ohrapljevanje celotne površine in pobrizg s PmB emulzijo do 0,3 kg/m2</t>
  </si>
  <si>
    <t>32294</t>
  </si>
  <si>
    <t>Izravnava asfaltne podlage z bituminizirano zmesjo AC 11  surf B 50/70</t>
  </si>
  <si>
    <t>36134</t>
  </si>
  <si>
    <t>Izdelava bankine iz drobljenca, široke nad 1,0 m</t>
  </si>
  <si>
    <t>41121</t>
  </si>
  <si>
    <t>Tlakovanje jarkov z lomljencem debeline 20 cm, stiki zapolnjeni s cementno malto, na podložni plasti zmesi zrn drobljenca debeline 10 cm</t>
  </si>
  <si>
    <t>41411</t>
  </si>
  <si>
    <t>Zavarovanje dna kadunjastega jarka s plastjo bitumenskega betona debelo 4 cm, široko 50 cm</t>
  </si>
  <si>
    <t>42162</t>
  </si>
  <si>
    <t>Izdelava vzdolžne in prečne globoke drenaže globine do 1.0 na podložni plasti iz cementnega betona, s trdimi plastičnimi cevmi premera 10 cm</t>
  </si>
  <si>
    <t>42165</t>
  </si>
  <si>
    <t>Izdelava vzdolžne in prečne drenaže, globoke do 1,0 m, na podložni plasti iz cementnega betona, s trdimi plastičnimi cevmi premera 25 cm</t>
  </si>
  <si>
    <t>Zasip cevne drenaže z zmesjo kamnitih zrn, obvito z geosintetikom, z 0,1 do 0,2 m3/m1, po načrtu</t>
  </si>
  <si>
    <t>Izgradnja kovinskih dražnikov na podložni plasti iz cementnega betona debeline 10 cm</t>
  </si>
  <si>
    <t>43224</t>
  </si>
  <si>
    <t>Izdelava kanalizacije iz cevi iz polivinilklorida, vključno s podložno plastjo iz zmesi kamnitih zrn, premera 30 cm, v globini do 1,0 m</t>
  </si>
  <si>
    <t>N</t>
  </si>
  <si>
    <t>Izdelava jaška iz cementnega betona, krožnega prereza s premerom 80 cm, globokega 1,0 do 1,5 m z vtočnim objektom</t>
  </si>
  <si>
    <t>44854</t>
  </si>
  <si>
    <t>44962</t>
  </si>
  <si>
    <t>Dobava in vgraditev pokrova iz duktilne litine z nosilnostjo 250 kN, krožnega prereza s premerom 600 mm</t>
  </si>
  <si>
    <t>45114</t>
  </si>
  <si>
    <t>Izdelava prepusta krožnega prereza iz cevi iz cementnega betona s premerom 60 cm</t>
  </si>
  <si>
    <t>45132</t>
  </si>
  <si>
    <t>Izdelava obloge (obbetoniranje) prepusta krožnega prereza iz cevi s premerom 60 cm s cementnim betonom C 12/15, po načrtu</t>
  </si>
  <si>
    <t>45213</t>
  </si>
  <si>
    <t>Izdelava poševne vtočne ali iztočne glave prepusta krožnega prereza iz cementnega betona s premerom 60 cm</t>
  </si>
  <si>
    <t>Dobava in vgraditev rešetke iz duktilne litine z nosilnostjo 400 kN, s prerezom 400/400 mm</t>
  </si>
  <si>
    <t>OPREMA CESTE</t>
  </si>
  <si>
    <t>62 122</t>
  </si>
  <si>
    <t xml:space="preserve">Izdelava tankoslojne vzdolžne označbe na vozišču z enokomponentno belo barvo , vključno 250 g/m2  posipa z drobci/kroglicami stekla, strojno, debelina plasti suhe snovi 250 mikrometra, širina črte 12 cm </t>
  </si>
  <si>
    <t>62 252</t>
  </si>
  <si>
    <t>Doplačilo za  izdelavo prekinjenih vzdolžnih označb na vozišču, širina črte 12 cm</t>
  </si>
  <si>
    <t>63112</t>
  </si>
  <si>
    <t>63521</t>
  </si>
  <si>
    <t>Dobava in vgraditev odsevnika z nosilcem iz aluminijaste pločevine in odsevno folijo 1.vrste</t>
  </si>
  <si>
    <t>64 281</t>
  </si>
  <si>
    <t>64 445</t>
  </si>
  <si>
    <t>Dobava in vgraditev jeklene varnostne ograje, brez distančnika, za nivo zadrževanja N2 in za delovno širino W5</t>
  </si>
  <si>
    <t>79 311</t>
  </si>
  <si>
    <t>ur</t>
  </si>
  <si>
    <t>79 351</t>
  </si>
  <si>
    <t>79 322</t>
  </si>
  <si>
    <t>Arheološke raziskave</t>
  </si>
  <si>
    <t>S 11 121</t>
  </si>
  <si>
    <t>Obnova in zavarovanje zakoličbe osi trase ostale javne ceste v ravninskem terenu</t>
  </si>
  <si>
    <t>KM</t>
  </si>
  <si>
    <t>S 11 313</t>
  </si>
  <si>
    <t>Postavitev in zavarovanje profilov za zakoličbo objekta s površino nad 100 m2</t>
  </si>
  <si>
    <t>KOS</t>
  </si>
  <si>
    <t>S 11 322</t>
  </si>
  <si>
    <t>S 12 111</t>
  </si>
  <si>
    <t>Odstranitev grmovja na redko porasli površini (do 50 % pokritega tlorisa) - rocno</t>
  </si>
  <si>
    <t>M2</t>
  </si>
  <si>
    <t>S 12 151</t>
  </si>
  <si>
    <t>Posek in odstranitev drevesa z deblom premera 11 do 30 cm ter odstranitev vej</t>
  </si>
  <si>
    <t>S 12 161</t>
  </si>
  <si>
    <t>S 12 252</t>
  </si>
  <si>
    <t>Demontaža zaščitne ograje, visoke 1,1 do 1,5 m</t>
  </si>
  <si>
    <t>M1</t>
  </si>
  <si>
    <t>S 12 497</t>
  </si>
  <si>
    <t>Porušitev in odstranitev elementa (temelj, stena, plošča) iz cementnega betona. OPOMBA:  obstoječi zid iz kamna v betonu</t>
  </si>
  <si>
    <t>M3</t>
  </si>
  <si>
    <t>S 12 498</t>
  </si>
  <si>
    <t>N 12 499</t>
  </si>
  <si>
    <t>Porušitev lovilca olj. Delo obsega ugotovitev vsebine lovilca olj s strani pooblaščene osebe, rušenje, nakladanje, odvoz in plačilo takse na deponiji.</t>
  </si>
  <si>
    <t>OSTALA PREDDELA</t>
  </si>
  <si>
    <t>S 13 311</t>
  </si>
  <si>
    <t>Organizacija gradbišča – postavitev začasnih objektov</t>
  </si>
  <si>
    <t>S 13 312</t>
  </si>
  <si>
    <t>Organizacija gradbišča – odstranitev začasnih objektov</t>
  </si>
  <si>
    <t>S 21 114</t>
  </si>
  <si>
    <t>Površinski izkop plodne zemljine – 1. kategorije – strojno z nakladanjem. OPOMBA:  zemljina se lahko odrine ali začasno deponira z odvozom. Uporabi se za urejanje površine po zaključku del.</t>
  </si>
  <si>
    <t>S 21 224</t>
  </si>
  <si>
    <t>Široki izkop vezljive zemljine - 3. kategorije - strojno z nakladanjem</t>
  </si>
  <si>
    <t>S 21 243</t>
  </si>
  <si>
    <t>Široki izkop mehke kamnine - 4. kategorije z nakladanjem</t>
  </si>
  <si>
    <t>S 22 112</t>
  </si>
  <si>
    <t>Ureditev planuma temeljnih tal vezljive zemljine – 3. kategorije</t>
  </si>
  <si>
    <t>S 22 114</t>
  </si>
  <si>
    <t>S 24 421</t>
  </si>
  <si>
    <t xml:space="preserve">Vgraditev posteljice v debelini plasti do 30 cm iz zrnate kamnine – 3. kategorije. 
OPOMBA: podloga za vgraditev betonskih tlakovcev </t>
  </si>
  <si>
    <t>S 24 517</t>
  </si>
  <si>
    <t>S 24 218</t>
  </si>
  <si>
    <t>Zasip z zrnato kamnino – 3. kategorije z dobavo iz kamnoloma</t>
  </si>
  <si>
    <t>S 25 236</t>
  </si>
  <si>
    <t>N 25 112</t>
  </si>
  <si>
    <t xml:space="preserve">Razgrinjanje plodne zemljine brez valjanja, v debelini do 15 cm - strojno, delno ročno.
OPOMBA:  S premikom plodne zemljine iz začasne deponije pri izkopu. Delno strojno, delno ročno na slabše dostopnih mestih. </t>
  </si>
  <si>
    <t>S 25 151</t>
  </si>
  <si>
    <t>S 29 121</t>
  </si>
  <si>
    <t>S 15 151</t>
  </si>
  <si>
    <t>Odlaganje odpadne zemljine</t>
  </si>
  <si>
    <t>S 29 154</t>
  </si>
  <si>
    <t>S 32 115</t>
  </si>
  <si>
    <t>Izdelava nevezane (mehanično stabilizirane) obrabne plasti iz zmesi zrn drobljenca v debelini nad 30 cm 
OPOMBA: izdelava dostopne poti za vrtalno garnituro vrtin za sidra v debelini 60 cm, pod to glabino pa se uporabi izkopan material.</t>
  </si>
  <si>
    <t>N 31 186</t>
  </si>
  <si>
    <t>Dobava in vgradnja betonskih tlakovcev H oblika, debeline 6cm. Tlakovci se vgradijo na sloj peska granulacije 0-8mm debeline 5cm.</t>
  </si>
  <si>
    <t>N3 31 187</t>
  </si>
  <si>
    <t>Dobava in vgradnja vrtnih robnikov. Robniki se vgradijo na zaključkih betonskih tlakov. Robniki dimenzije 5x20cm. V delo je upoštevana tudi priprava podlage, sloj peska granulacije 0-8mm debeline 5cm.</t>
  </si>
  <si>
    <t>S 41 234</t>
  </si>
  <si>
    <t>Utrditev jarka s kanaletami na stik iz cementnega betona, dolžine 100 cm in notranje širine dna kanalete 40 cm, na podložni plasti iz zmesi zrn drobljenca, debeli 10 cm. OPOMBA: delo obsega tudi dobavo in vgradnjo  sloja peska granulacije 0-8mm debeline. Plitva betonska kaneleta za zidom širine 40 cm, debeline 8.5 cm in svetle višine odtoka 4.5 cm.</t>
  </si>
  <si>
    <t>S 42 134</t>
  </si>
  <si>
    <t>Izdelava vzdolžne in precne drenaže, globoke do 1,0 m, na podložni plasti iz cementnega betona, debeline 10 cm, z gibljivimi plasticnimi cevmi premera 15 cm. OPOMBA:  fi 160 mm, obsuta s kroglami (poraba 0.4m3/m1)  in oboje ovito v filc(2m2/m1), podložni beton (poraba 0.10m2/m1 ali 0.03m2/m1)</t>
  </si>
  <si>
    <t>S 51 121</t>
  </si>
  <si>
    <t>Izdelava nepremičnega odra, visokega do 4 m</t>
  </si>
  <si>
    <t>S 51 211</t>
  </si>
  <si>
    <t>S 51 312</t>
  </si>
  <si>
    <t>Izdelava podprtega opaža za raven zid, visok 2,1 do 4 m. OPOMBA:  zid v naklonu 83 stopinj.</t>
  </si>
  <si>
    <t>Izdelava podprtega opaža robnega venca na premostitvenem, opornem in podpornem objektu Opomba : posneti robovi 1x letvica 5/5 in 2x letvica 3/3</t>
  </si>
  <si>
    <t>DELA Z JEKLOM</t>
  </si>
  <si>
    <t>Dobava in postavitev rebrastih žic iz visokovrednega naravno trdega jekla B St 500 S s premerom do 12 mm, za srednje zahtevno ojačitev</t>
  </si>
  <si>
    <t>KG</t>
  </si>
  <si>
    <t>Dobava in postavitev rebrastih palic iz visokovrednega naravno trdega jekla B St 420 S s premerom 14 mm in večjim, za srednje zahtevno ojačitev
OPOMBA:  B St 500</t>
  </si>
  <si>
    <t>S 53 151</t>
  </si>
  <si>
    <t>Dobava in vgraditev podložnega cementnega betona C12/15 v prerez do 0,15 m3/m2
OPOMBA:  podložni beton pod temelji</t>
  </si>
  <si>
    <t>S 53 174</t>
  </si>
  <si>
    <t>Dobava in vgraditev zaščitnega / izravnalnega / nagibnega cementnega betona C16/20 v prerez do 0,15 m3/m2 OPOMBA:  po potrebi podbetoniranje temelja podponega zidu</t>
  </si>
  <si>
    <t>S 53 342</t>
  </si>
  <si>
    <t>Dobava in vgraditev ojačenega cementnega betona C30/37 v pasovne temelje, temeljne nosilce ali poševne in vertikalne slope.
OPOMBA: XC2, PV-II</t>
  </si>
  <si>
    <t>S 53 348</t>
  </si>
  <si>
    <t>Dobava in vgraditev ojačenega cementnega betona C30/37 v stene podpornih ali opornih zidov
OPOMBA: XD1, XF1, PV-II</t>
  </si>
  <si>
    <t>S 5 4 272</t>
  </si>
  <si>
    <t>Zidanje z obdelanim kamnom iz karbonatnih kamnin v cementni malti, na eno lice, prerez 0,16 do 0,25 m3/m2 OPOMBA:  zmrzlinsko obstojni kamni lokalnega izvora</t>
  </si>
  <si>
    <t>SIDRANJE</t>
  </si>
  <si>
    <t>5.5.</t>
  </si>
  <si>
    <t>S 56 532</t>
  </si>
  <si>
    <t>Dobava in vgraditev injekcijskih IBO sider nosilnosti 250 kN, dolžine 4 m. OPOMBA: začasna pasivna sidra nosilnosti min. 100 kN in dolžine 4,50 m</t>
  </si>
  <si>
    <t>S 56 533</t>
  </si>
  <si>
    <t>Dobava in vgraditev injekcijskih IBO sider nosilnosti 250 kN, dolžine 6 m. 
OPOMBA: začasna pasivna sidra nosilnosti min. 100 kN in dolžine 6,00 m</t>
  </si>
  <si>
    <t>5.6.</t>
  </si>
  <si>
    <t>KLJUČAVNIKARSKA DELA</t>
  </si>
  <si>
    <t>S 58 821</t>
  </si>
  <si>
    <t>Dobava in vgraditev merilnih čepov, vključno navezavo na veljavno nivelmansko mrežo. OPOMBA:  vgradi se na vsako drugo kampado</t>
  </si>
  <si>
    <t>S 64 883</t>
  </si>
  <si>
    <t>Dobava in vgraditev mreže za zaščitno ograjo (po načrtu) iz plastificirane kovinske žice OPOMBA:  panelna ograja 3D tipa Kočevar ali podobna, h=1230 mm</t>
  </si>
  <si>
    <t>HIDROIZOLACIJSKA IN ZAŠČITNA DELA</t>
  </si>
  <si>
    <t>S 59 453</t>
  </si>
  <si>
    <t>Izdelava sprijemne plasti - predhodnega premaza s hladnim bitumenskim vezivom, kolicina 0,31 do 0,4 kg/m2, OPOMBA:  2x hladni bit premaz betona v stiku z zemljino</t>
  </si>
  <si>
    <t>S 59 762</t>
  </si>
  <si>
    <t>Izdelava locilne plasti iz trdih penastih plošc, debelih 2 cm, Opomba : stiropor v dilatacijski regi, enostranski negorljivi premaz</t>
  </si>
  <si>
    <t>S 5 9 931</t>
  </si>
  <si>
    <t>Izdelava dilatacijske rege brez izolacijskih trakov - konstruktivni elementi, debeli do 50 cm, s tesnilnim trakom na zunanji strani</t>
  </si>
  <si>
    <t>S 5 9 841</t>
  </si>
  <si>
    <t>Zatesnitev dilatacijske rege s polnilom za stike. OPOMBA:  s penasto gumo</t>
  </si>
  <si>
    <t>Zatesnitev dilatacijske rege s trajno elasticno zmesjo za stike.
OPOMBA:  trajno elastični kit</t>
  </si>
  <si>
    <t>S 59 731</t>
  </si>
  <si>
    <t>Izdelava zaščitne plasti iz lesnih plošč v debelini do 1,5 cm
OPOMBA:  zaščita tesnilnega traku, širina plošče 35 cm</t>
  </si>
  <si>
    <t>S 59 993</t>
  </si>
  <si>
    <t>S 79 311</t>
  </si>
  <si>
    <t>URA</t>
  </si>
  <si>
    <t>S 79 351</t>
  </si>
  <si>
    <t xml:space="preserve">Geotehnični nadzor </t>
  </si>
  <si>
    <t>N 79 142</t>
  </si>
  <si>
    <t>Izvedba monitoringa objektov v času sanacije (kataster poškodb, geodetske meritve 6 x 3 točke)</t>
  </si>
  <si>
    <t>Površinski izkop plodne zemljine – 1. kategorije – strojno z nakladanjem. OPOMBA: zemljina se lahko odrine ali začasno deponira z odvozom. Uporabi se za urejanje površine po zaključku del. Del zemljine se trajno odstrani.</t>
  </si>
  <si>
    <t>Široki izkop mehke kamnine – 4. kategorije z nakladanjem. OPOMBA: material se lahko uporabi za ponovno zasipavanje.</t>
  </si>
  <si>
    <t>S 21 253</t>
  </si>
  <si>
    <t>Široki izkop trde kamnine – 5. kategorije z nakladanjem</t>
  </si>
  <si>
    <t>S 22 113</t>
  </si>
  <si>
    <t>Ureditev planuma temeljnih tal zrnate kamnine – 3. kategorije</t>
  </si>
  <si>
    <t>S 23 113</t>
  </si>
  <si>
    <t>Izdelava drenažne plasti iz kamnitega materiala v debelini 30 cm. OPOMBA: frakcije 8/32</t>
  </si>
  <si>
    <t>S 23 114</t>
  </si>
  <si>
    <t>Izdelava drenažne plasti iz kamnitega materiala v debelini 35 cm. OPOMBA: frakcije 16/32</t>
  </si>
  <si>
    <t>S 23 313</t>
  </si>
  <si>
    <t>Dobava in vgraditev geotekstilije za ločilno plast (po načrtu), natezna trdnost nad 14 do 16 kN/m. OPOMBA: ločitev drenažnega zasipa in kamnitega zasipa</t>
  </si>
  <si>
    <t>RAZPROSTIRANJE ODVEČNE ZEMLJINE</t>
  </si>
  <si>
    <t>DRENAŽE IN FILTERSKE PLASTI</t>
  </si>
  <si>
    <t>S 41 241</t>
  </si>
  <si>
    <t xml:space="preserve">Utrditev jarka s kanaletami na preklop iz cementnega betona, dolžine 110 cm in notranje širine dna kanalete 40 cm, na podložni plasti iz zmesi zrn drobljenca, debeli 10 cm. OPOMBA: vgradnja na podložni beton debeline 10cm. </t>
  </si>
  <si>
    <t>S 41 142</t>
  </si>
  <si>
    <t>Tlakovanje jarka z lomljencem, debelina 20 cm, stiki zapolnjeni s cementno malto, na podložni plasti cementnega betona, debeli 15 cm. OPOMBA: skupna deblina sloja 25cm.</t>
  </si>
  <si>
    <t xml:space="preserve">Izdelava vzdolžne in prečne drenaže, globoke do 1,0 m, na podložni plasti iz cementnega betona, debeline 10 cm, z gibljivimi plastičnimi cevmi premera 15 cm. OPOMBA : premera fi16cm, podložni beton upoštevan v drugi postavki. </t>
  </si>
  <si>
    <t>GLOBINSKO ODVODNJAVANJE</t>
  </si>
  <si>
    <t>S 45 114</t>
  </si>
  <si>
    <t>Izdelava podprtega opaža za ravne temelje. OPOMBA: in opaži za stene umirjevalnika</t>
  </si>
  <si>
    <t>S 52 315</t>
  </si>
  <si>
    <t>Dobava in postavitev mreže iz vlečene jeklene žice B500A, s premerom &gt; od 4 in &lt; od 12 mm, masa nad 6 kg/m2</t>
  </si>
  <si>
    <t>S 53 154</t>
  </si>
  <si>
    <t>Dobava in vgraditev podložnega cementnega betona C16/20 v prerez do 0,15 m3/m2</t>
  </si>
  <si>
    <t>Dobava in vgraditev ojačenega cementnega betona C30/37 v pasovne temelje, temeljne nosilce ali poševne in vertikalne slope. 
OPOMBA: temelji XC2, PV-II, STENE XD1, XF1, PV-II</t>
  </si>
  <si>
    <t>S 5 4 275</t>
  </si>
  <si>
    <t>Zidanje z obdelanim kamnom iz karbonatnih kamnin v cementni malti, na eno lice, prerez nad 0,50 m3/m2 OPOMBA:  karbonski kamni lokalnega izvora</t>
  </si>
  <si>
    <t>HIDROIZOLACIJE IN ZAŠČITNA DELA</t>
  </si>
  <si>
    <t>S 59 751</t>
  </si>
  <si>
    <t>Izdelava zaščitne plasti iz čepaste folije</t>
  </si>
  <si>
    <t>N 12 298</t>
  </si>
  <si>
    <t xml:space="preserve">Čiščenje obstoječega kanala. Delo obsega odstranitev grmovja in ostale vegetacije v kanalu. </t>
  </si>
  <si>
    <t>PREDHODNA DELA ZA POPRAVILO OBJEKTOV</t>
  </si>
  <si>
    <t>S 14 741</t>
  </si>
  <si>
    <t>Ročna ali strojna odstranitev malte iz reg kamnitih ali opečnih zidov, površina vertikalna ali nagnjena do 45° glede na vertikalo, globina do 20 mm. OPOMBA:  enota m1</t>
  </si>
  <si>
    <t>S 14 871</t>
  </si>
  <si>
    <t>Odstranitev poškodovanega dela sten ali obokov iz naravnega kamna ali opeke, površina vertikalna ali nagnjena do 45° glede na vertikalo, debeline do 40 cm</t>
  </si>
  <si>
    <t>Površinski izkop plodne zemljine – 1. kategorije – strojno z nakladanjem. OPOMBA:  zemljina se lahko odrine ali začasno deponira z odvozom. Uporabi se za urejanje površine po zaključku del. Del zemljine se trajno odstrani.</t>
  </si>
  <si>
    <t>S 24 211</t>
  </si>
  <si>
    <t>Zasip z vezljivo zemljino – 3. kategorije - strojno. OPOMBA:   Zasip z izkopanim materialom.</t>
  </si>
  <si>
    <t>S 29 152</t>
  </si>
  <si>
    <t>Odlaganje odpadne zmesi zemljine in kamnine</t>
  </si>
  <si>
    <t>S 41 141</t>
  </si>
  <si>
    <t>PREPUSTI</t>
  </si>
  <si>
    <t>Izdelava podprtega opaža za ravne temelje
OPOMBA: in opaži za stene umirjevalnika</t>
  </si>
  <si>
    <t>N 51 882</t>
  </si>
  <si>
    <t xml:space="preserve">Dobava in vgradnja lesenih kolov. Leseni koli premera fi20 in dolžime 150cm. </t>
  </si>
  <si>
    <t xml:space="preserve">Dobava in vgradnja lesenih kolov. Leseni koli premera fi30 in dolžime 150cm. </t>
  </si>
  <si>
    <t>S 53 116</t>
  </si>
  <si>
    <t>Dobava in vgraditev cementnega betona C12/15 v prerez do 0,15 m3/m2-m1</t>
  </si>
  <si>
    <t>Dobava in vgraditev ojačenega cementnega betona C30/37 v pasovne temelje, temeljne nosilce ali poševne in vertikalne slope. 
 OPOMBA: temelji XC2, PV-II, STENE XD1, XF1, PV-II</t>
  </si>
  <si>
    <t>N 54 152</t>
  </si>
  <si>
    <t>Priprava in ročna vgraditev cementne malte (vtiskovanje v spojnice) z dodatkom umetnih vlaken po navodilih proizvajalca, vtiskovanje v predhodno pripravljerne rege v kamnitih zidovih, v razpoke in manjše prazne prostore, s končno obdelavo površine zastičenih reg</t>
  </si>
  <si>
    <t>Dobava in vgraditev mreže za zaščitno ograjo (po načrtu) iz plastificirane kovinske žice OPOMBA:  panelna ograja 3D tipa Kočevar ali podobna, h=1230 mm. Vključena tudi vrata ograje.</t>
  </si>
  <si>
    <t>Površinski izkop plodne zemljine – 1. kategorije – strojno z nakladanjem. Opomba: zemljina se lahko odrine ali začasno deponira z odvozom. Uporabi se za urejanje površine po zaključku del. Del zemljine se trajno odstrani.</t>
  </si>
  <si>
    <t>BERŽINE IN ZELENICE</t>
  </si>
  <si>
    <t>S 25 189</t>
  </si>
  <si>
    <t>Zasaditev raznih drevesnih in grmovnih vrst na zelenici, visokih nad 120 cm. OPOMBA: drevesa lokalnega izvora kots so puhasti hrast, kraški gaber, trokrpi javor ali grmovnice kot so ruj, dren in glog.</t>
  </si>
  <si>
    <t>Tlakovanje jarka z lomljencem, debelina 20 cm, stiki zapolnjeni s cementno malto, na podložni plasti cementnega betona, debeli 10 cm. 
OPOMOBA: podložni beton upoštevan v ločeni postavki. Upoštevano tudi pokamenitev območja za disperzijsko  odvodnjavanje</t>
  </si>
  <si>
    <t xml:space="preserve">Široki izkop vezljive zemljine - 3. kategorije - strojno z nakladanjem. </t>
  </si>
  <si>
    <t>Široki izkop mehke kamnine – 4. kategorije z nakladanjem</t>
  </si>
  <si>
    <t>Zasip z vezljivo zemljino – 3. kategorije - strojno. OPOMBA:  Zasip z izkopanim materialom.</t>
  </si>
  <si>
    <t>2.5</t>
  </si>
  <si>
    <t>2.6</t>
  </si>
  <si>
    <t>Izdelava vzdolžne in prečne drenaže, globoke do 1,0 m, na podložni plasti iz cementnega betona, debeline 10 cm, z gibljivimi plastičnimi cevmi premera 15 cm. OPOMBA : premera fi16cm, podložni beton upoštevan v drugi postavki. Različna tipa cevi, kot npr. Stidren D v dolžini 30,2 m, in Stidrdren DD v dolžini 48,2 m.</t>
  </si>
  <si>
    <t>S 44 142</t>
  </si>
  <si>
    <t>Izdelava jaška iz cementnega betona, krožnega prereza s premerom 60 cm, globokega 1,0 do 1,5 m. OPOMBA: Upoštevan tudi betonski pokrov jaška</t>
  </si>
  <si>
    <t>S 44 929</t>
  </si>
  <si>
    <t>Dobava in vgraditev pokrova iz ojačenega cementnega betona, izmere prereza …/… cm. OPOMBA: Dimenzija pokrova 80 x 60 cm</t>
  </si>
  <si>
    <t>S 54 215</t>
  </si>
  <si>
    <t xml:space="preserve">Zidanje z lomljencem iz silikatnih kamnin v cementni malti, na eno lice, prerez nad 0,50 m3/m2. OPOMBA: vgradnja kamnov v drenažni beton. </t>
  </si>
  <si>
    <t>Porušitev in odstranitev elementa (temelj, stena, plošča) iz cementnega betona. OPOMBA:  odstranitev kamnitobetonskega zidu ob hiši in betonskega zidu oddaljenega cca 4m od hiše</t>
  </si>
  <si>
    <t>S 13 294</t>
  </si>
  <si>
    <t>Začasna prestavitev vodovoda iz cevi s  premerom DN50  mm na območju objekta. OPOMBA: prestavitev obstoječega vodovoda (20m) in postavitev začasnega dotoka (30m)</t>
  </si>
  <si>
    <t>N 13 245</t>
  </si>
  <si>
    <t>Zavarovanje stanovanjskega objektav času gradbenih del</t>
  </si>
  <si>
    <t>Zasip z zrnato kamnino – 3. kategorije z dobavo iz kamnoloma. 
OPOMBA: upoštevan tudi zasip za kamnito betonskim zidom</t>
  </si>
  <si>
    <t>VOZIŠČNA KONSTRUKCIJA</t>
  </si>
  <si>
    <t>S 41 231</t>
  </si>
  <si>
    <t>Utrditev jarka s kanaletami na stik iz cementnega betona, dolžine 100 cm in notranje širine dna kanalete 30 cm, na podložni plasti iz zmesi zrn drobljenca, debeli 10 cm. OPOMBA:  Dno kanalete 30cm, višina kanelete 16cm, svetla višina za pretok vode 10cm.</t>
  </si>
  <si>
    <t>GLOBINSKO ODVODNJAVANJE-DRENAŽE</t>
  </si>
  <si>
    <t>Izdelava vzdolžne in precne drenaže, globoke do 1,0 m, na podložni plasti iz cementnega betona, debeline 10 cm, z gibljivimi plasticnimi cevmi premera 15 cm. OPOMBA:  fi 160 mm, obsuta s kroglami (poraba 0.4m3/m1)  in oboje ovito v filc (2m2/m1), podložni beton  (poraba 0.14m2/m1)</t>
  </si>
  <si>
    <t xml:space="preserve">Izdelava izcednice (barbakane) iz gibljive plastične cevi, premera 8 cm, dolžine do 90 cm. 
OPOMBA: izcednice v kamnito betonskem zidu
</t>
  </si>
  <si>
    <t>S 42 411</t>
  </si>
  <si>
    <t>S 44 132</t>
  </si>
  <si>
    <t>Izdelava jaška iz cementnega betona, krožnega prereza s premerom 50 cm, globokega 1,0 do 1,5 m OPOMBA:  nov peskolov</t>
  </si>
  <si>
    <t>Izdelava podprtega opaža za raven zid, visok 2,1 do 4 m.</t>
  </si>
  <si>
    <t>Dobava in vgraditev podložnega cementnega betona C12/15 v prerez do 0,15 m3/m2
OPOMBA:  Podložni beton pod temelji in zaledno konzolo.</t>
  </si>
  <si>
    <t>Dobava in vgraditev ojačenega cementnega betona C30/37 v pasovne temelje, temeljne nosilce ali poševne in vertikalne slope.
OPOMBA: XC2, PV-II. Upoštevan tudi temelj kamnito betonskega zidu</t>
  </si>
  <si>
    <t>S 25 281</t>
  </si>
  <si>
    <t>Izvedba kamnito-betonskega zidu,kot zaščita brežine s kamnito zložbo, izvedeno s cementnim betonom
OPOMBA:  kamnitobetonski zid se zida v razmerju 40% betona in 60 % kamna. Beton C30/37, XD1, XF1, PV-II</t>
  </si>
  <si>
    <t>5.7.</t>
  </si>
  <si>
    <t>PREIZKUSI, NADZOR IN TEHNIČNA DOKUMENTACIJA</t>
  </si>
  <si>
    <t>N 76 210</t>
  </si>
  <si>
    <t>Izdelava dokumentacije za projekt vodovoda</t>
  </si>
  <si>
    <t>S 76 211</t>
  </si>
  <si>
    <t>Izdelava vodovoda po načrtu
OPOMBA: izdelava vodovoda za končno stanje, skladno s projektom</t>
  </si>
  <si>
    <t>Nepredvidena dela (10% od del obseganih v točkah I., II., III., IV., V., VI., VII., VIII.)</t>
  </si>
  <si>
    <t>Prevoz materiala na uradno deponijo po izboru izvajalca</t>
  </si>
  <si>
    <t>Rezkanje asfaltne zmesi na klančini v debelini 0 do 4 cm, vključno z nakladanjem in odvozom na uradno deponijo po izboru izvajalca</t>
  </si>
  <si>
    <t>Rezkanje asfaltne zmesi v debelini nad 10 cm, vključno z nakladanjem in odvozom na uradno deponijo po izboru izvajalca</t>
  </si>
  <si>
    <t>Porušitev in odstranitev prepusta iz cevi s premerom do 60, vključno z nakladanjem in odvozom na uradno deponijo po izboru izvajalca.</t>
  </si>
  <si>
    <t>Odstranitev panja s premerom 11 do 30 cm z odvozom na uradno deponijo po izburu izvajalca</t>
  </si>
  <si>
    <t xml:space="preserve">Porušitev in odstranitev betonskih tlakov pred objektom. </t>
  </si>
  <si>
    <t>Prevoz materiala na uradno deponijo po izburu izvajalca</t>
  </si>
  <si>
    <t>Prevoz materiala uradno deponijo izboru izvajalca</t>
  </si>
  <si>
    <t>Prevoz materiala na deponijo po izboru izvajalca</t>
  </si>
  <si>
    <t>Zašcita brežine z brizganim cementnim betonom in mrežo  OPOMBA:  debeline 15cm, vgrajena armaturna mreža Q283</t>
  </si>
  <si>
    <t>Zavarovanje gradbišča v času gradnje s polovično zaporo prometa z vso pripadajočo vertikalno signalizacijo, ostalo prometno opremo in usmerjanjem s semaforji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</si>
</sst>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\ _€_-;\-* #,##0\ _€_-;_-* &quot;-&quot;\ _€_-;_-@_-"/>
    <numFmt numFmtId="164" formatCode="#,##0.00\ &quot;€&quot;"/>
    <numFmt numFmtId="165" formatCode="#,##0.00\ \€"/>
    <numFmt numFmtId="166" formatCode="_-* #,##0.00\ _S_I_T_-;\-* #,##0.00\ _S_I_T_-;_-* &quot;-&quot;??\ _S_I_T_-;_-@_-"/>
    <numFmt numFmtId="167" formatCode="0000"/>
    <numFmt numFmtId="168" formatCode="#,##0.0000"/>
    <numFmt numFmtId="169" formatCode="#,##0.0"/>
    <numFmt numFmtId="170" formatCode="dd/mm/yy"/>
    <numFmt numFmtId="171" formatCode="_-* #,##0.00\ &quot;SIT&quot;_-;\-* #,##0.00\ &quot;SIT&quot;_-;_-* &quot;-&quot;??\ &quot;SIT&quot;_-;_-@_-"/>
  </numFmts>
  <fonts count="23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b/>
      <u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5B37D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SL Dutch"/>
    </font>
    <font>
      <sz val="10"/>
      <name val="Arial CE"/>
    </font>
    <font>
      <sz val="10"/>
      <color theme="1"/>
      <name val="Arial Narrow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1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2" fillId="0" borderId="0" applyFill="0" applyBorder="0" applyAlignment="0" applyProtection="0"/>
    <xf numFmtId="0" fontId="4" fillId="0" borderId="0"/>
    <xf numFmtId="1" fontId="19" fillId="0" borderId="0"/>
    <xf numFmtId="0" fontId="20" fillId="0" borderId="0"/>
    <xf numFmtId="4" fontId="21" fillId="0" borderId="0">
      <alignment wrapText="1"/>
    </xf>
    <xf numFmtId="41" fontId="4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20" fillId="0" borderId="0" applyFont="0" applyBorder="0" applyProtection="0">
      <alignment vertical="top" wrapText="1"/>
    </xf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22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1">
    <xf numFmtId="0" fontId="0" fillId="0" borderId="0" xfId="0"/>
    <xf numFmtId="4" fontId="16" fillId="0" borderId="0" xfId="0" applyNumberFormat="1" applyFont="1" applyAlignment="1" applyProtection="1">
      <alignment horizontal="right" vertical="top"/>
      <protection locked="0"/>
    </xf>
    <xf numFmtId="4" fontId="17" fillId="4" borderId="3" xfId="0" applyNumberFormat="1" applyFont="1" applyFill="1" applyBorder="1" applyAlignment="1" applyProtection="1">
      <alignment horizontal="right" vertical="top"/>
      <protection locked="0"/>
    </xf>
    <xf numFmtId="4" fontId="16" fillId="0" borderId="9" xfId="0" applyNumberFormat="1" applyFont="1" applyBorder="1" applyAlignment="1" applyProtection="1">
      <alignment horizontal="right" vertical="top"/>
      <protection locked="0"/>
    </xf>
    <xf numFmtId="4" fontId="17" fillId="5" borderId="12" xfId="0" applyNumberFormat="1" applyFont="1" applyFill="1" applyBorder="1" applyAlignment="1" applyProtection="1">
      <alignment horizontal="right" vertical="top"/>
      <protection locked="0"/>
    </xf>
    <xf numFmtId="4" fontId="16" fillId="2" borderId="1" xfId="0" applyNumberFormat="1" applyFont="1" applyFill="1" applyBorder="1" applyAlignment="1" applyProtection="1">
      <alignment horizontal="right" vertical="top" shrinkToFit="1"/>
      <protection locked="0"/>
    </xf>
    <xf numFmtId="4" fontId="17" fillId="3" borderId="3" xfId="0" applyNumberFormat="1" applyFont="1" applyFill="1" applyBorder="1" applyAlignment="1" applyProtection="1">
      <alignment horizontal="right" vertical="top"/>
      <protection locked="0"/>
    </xf>
    <xf numFmtId="4" fontId="16" fillId="0" borderId="3" xfId="0" applyNumberFormat="1" applyFont="1" applyBorder="1" applyAlignment="1" applyProtection="1">
      <alignment horizontal="right" vertical="top"/>
      <protection locked="0"/>
    </xf>
    <xf numFmtId="4" fontId="17" fillId="6" borderId="16" xfId="0" applyNumberFormat="1" applyFont="1" applyFill="1" applyBorder="1" applyAlignment="1" applyProtection="1">
      <alignment horizontal="right" vertical="top"/>
      <protection locked="0"/>
    </xf>
    <xf numFmtId="4" fontId="16" fillId="0" borderId="5" xfId="0" applyNumberFormat="1" applyFont="1" applyBorder="1" applyAlignment="1" applyProtection="1">
      <alignment horizontal="right" vertical="top"/>
      <protection locked="0"/>
    </xf>
    <xf numFmtId="0" fontId="10" fillId="4" borderId="0" xfId="0" applyFont="1" applyFill="1" applyAlignment="1" applyProtection="1">
      <alignment horizontal="left" vertical="top"/>
    </xf>
    <xf numFmtId="0" fontId="11" fillId="4" borderId="0" xfId="0" applyFont="1" applyFill="1" applyAlignment="1" applyProtection="1">
      <alignment horizontal="left" vertical="top"/>
    </xf>
    <xf numFmtId="4" fontId="11" fillId="4" borderId="0" xfId="0" applyNumberFormat="1" applyFont="1" applyFill="1" applyAlignment="1" applyProtection="1">
      <alignment horizontal="left" vertical="top"/>
    </xf>
    <xf numFmtId="0" fontId="9" fillId="0" borderId="0" xfId="1" applyFont="1" applyProtection="1"/>
    <xf numFmtId="0" fontId="8" fillId="0" borderId="0" xfId="1" applyFont="1" applyProtection="1"/>
    <xf numFmtId="4" fontId="8" fillId="0" borderId="0" xfId="1" applyNumberFormat="1" applyFont="1" applyProtection="1"/>
    <xf numFmtId="0" fontId="13" fillId="0" borderId="0" xfId="0" applyFont="1" applyAlignment="1" applyProtection="1">
      <alignment vertical="top"/>
    </xf>
    <xf numFmtId="0" fontId="8" fillId="0" borderId="0" xfId="0" applyFont="1" applyProtection="1"/>
    <xf numFmtId="4" fontId="8" fillId="0" borderId="0" xfId="0" applyNumberFormat="1" applyFont="1" applyProtection="1"/>
    <xf numFmtId="0" fontId="13" fillId="0" borderId="17" xfId="0" applyFont="1" applyBorder="1" applyAlignment="1" applyProtection="1">
      <alignment vertical="top"/>
    </xf>
    <xf numFmtId="0" fontId="8" fillId="0" borderId="18" xfId="0" applyFont="1" applyBorder="1" applyProtection="1"/>
    <xf numFmtId="4" fontId="8" fillId="0" borderId="19" xfId="0" applyNumberFormat="1" applyFont="1" applyBorder="1" applyProtection="1"/>
    <xf numFmtId="0" fontId="8" fillId="0" borderId="6" xfId="1" applyFont="1" applyBorder="1" applyAlignment="1" applyProtection="1">
      <alignment horizontal="center"/>
    </xf>
    <xf numFmtId="4" fontId="8" fillId="0" borderId="7" xfId="1" applyNumberFormat="1" applyFont="1" applyBorder="1" applyProtection="1"/>
    <xf numFmtId="0" fontId="9" fillId="0" borderId="11" xfId="1" applyFont="1" applyBorder="1" applyAlignment="1" applyProtection="1">
      <alignment horizontal="center"/>
    </xf>
    <xf numFmtId="0" fontId="8" fillId="0" borderId="0" xfId="1" applyFont="1" applyAlignment="1" applyProtection="1"/>
    <xf numFmtId="4" fontId="7" fillId="0" borderId="13" xfId="0" applyNumberFormat="1" applyFont="1" applyBorder="1" applyProtection="1"/>
    <xf numFmtId="0" fontId="8" fillId="0" borderId="20" xfId="1" applyFont="1" applyBorder="1" applyProtection="1"/>
    <xf numFmtId="0" fontId="8" fillId="0" borderId="21" xfId="1" applyFont="1" applyBorder="1" applyProtection="1"/>
    <xf numFmtId="4" fontId="8" fillId="0" borderId="10" xfId="1" applyNumberFormat="1" applyFont="1" applyBorder="1" applyProtection="1"/>
    <xf numFmtId="0" fontId="9" fillId="0" borderId="6" xfId="1" applyFont="1" applyBorder="1" applyProtection="1"/>
    <xf numFmtId="4" fontId="9" fillId="0" borderId="7" xfId="1" applyNumberFormat="1" applyFont="1" applyBorder="1" applyProtection="1"/>
    <xf numFmtId="9" fontId="13" fillId="0" borderId="0" xfId="1" applyNumberFormat="1" applyFont="1" applyProtection="1"/>
    <xf numFmtId="4" fontId="8" fillId="0" borderId="13" xfId="1" applyNumberFormat="1" applyFont="1" applyBorder="1" applyProtection="1"/>
    <xf numFmtId="0" fontId="7" fillId="0" borderId="6" xfId="0" applyFont="1" applyBorder="1" applyProtection="1"/>
    <xf numFmtId="0" fontId="7" fillId="0" borderId="0" xfId="0" applyFont="1" applyProtection="1"/>
    <xf numFmtId="4" fontId="7" fillId="0" borderId="7" xfId="0" applyNumberFormat="1" applyFont="1" applyBorder="1" applyProtection="1"/>
    <xf numFmtId="4" fontId="7" fillId="0" borderId="0" xfId="0" applyNumberFormat="1" applyFont="1" applyProtection="1"/>
    <xf numFmtId="168" fontId="8" fillId="0" borderId="0" xfId="1" applyNumberFormat="1" applyFont="1" applyProtection="1"/>
    <xf numFmtId="1" fontId="13" fillId="0" borderId="0" xfId="3" applyNumberFormat="1" applyFont="1" applyAlignment="1" applyProtection="1">
      <alignment wrapText="1"/>
    </xf>
    <xf numFmtId="4" fontId="9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top" wrapText="1"/>
      <protection locked="0"/>
    </xf>
    <xf numFmtId="4" fontId="8" fillId="0" borderId="23" xfId="1" applyNumberFormat="1" applyFont="1" applyBorder="1" applyProtection="1"/>
    <xf numFmtId="0" fontId="15" fillId="0" borderId="0" xfId="0" applyFont="1" applyAlignment="1" applyProtection="1">
      <alignment horizontal="center" vertical="top"/>
    </xf>
    <xf numFmtId="0" fontId="15" fillId="0" borderId="0" xfId="0" applyFont="1" applyAlignment="1" applyProtection="1">
      <alignment horizontal="left" vertical="top"/>
    </xf>
    <xf numFmtId="4" fontId="16" fillId="0" borderId="0" xfId="0" applyNumberFormat="1" applyFont="1" applyAlignment="1" applyProtection="1">
      <alignment horizontal="right" vertical="top"/>
    </xf>
    <xf numFmtId="4" fontId="16" fillId="0" borderId="0" xfId="0" applyNumberFormat="1" applyFont="1" applyAlignment="1" applyProtection="1">
      <alignment horizontal="right" vertical="top" wrapText="1"/>
    </xf>
    <xf numFmtId="0" fontId="16" fillId="0" borderId="0" xfId="0" applyFont="1" applyAlignment="1" applyProtection="1">
      <alignment horizontal="right" vertical="top"/>
    </xf>
    <xf numFmtId="0" fontId="16" fillId="0" borderId="0" xfId="0" applyFont="1" applyAlignment="1" applyProtection="1">
      <alignment vertical="top"/>
    </xf>
    <xf numFmtId="0" fontId="18" fillId="0" borderId="0" xfId="0" applyFont="1" applyAlignment="1" applyProtection="1">
      <alignment horizontal="left"/>
    </xf>
    <xf numFmtId="49" fontId="16" fillId="0" borderId="0" xfId="0" applyNumberFormat="1" applyFont="1" applyAlignment="1" applyProtection="1">
      <alignment horizontal="left" vertical="top"/>
    </xf>
    <xf numFmtId="0" fontId="17" fillId="4" borderId="2" xfId="0" applyFont="1" applyFill="1" applyBorder="1" applyAlignment="1" applyProtection="1">
      <alignment horizontal="left" vertical="top"/>
    </xf>
    <xf numFmtId="0" fontId="17" fillId="4" borderId="3" xfId="0" applyFont="1" applyFill="1" applyBorder="1" applyAlignment="1" applyProtection="1">
      <alignment horizontal="left" vertical="top"/>
    </xf>
    <xf numFmtId="4" fontId="17" fillId="4" borderId="3" xfId="0" applyNumberFormat="1" applyFont="1" applyFill="1" applyBorder="1" applyAlignment="1" applyProtection="1">
      <alignment horizontal="right" vertical="top"/>
    </xf>
    <xf numFmtId="4" fontId="16" fillId="0" borderId="5" xfId="0" applyNumberFormat="1" applyFont="1" applyBorder="1" applyAlignment="1" applyProtection="1">
      <alignment horizontal="right" vertical="top"/>
    </xf>
    <xf numFmtId="0" fontId="16" fillId="0" borderId="6" xfId="0" applyFont="1" applyBorder="1" applyAlignment="1" applyProtection="1">
      <alignment horizontal="right" vertical="top"/>
    </xf>
    <xf numFmtId="49" fontId="16" fillId="0" borderId="6" xfId="0" applyNumberFormat="1" applyFont="1" applyBorder="1" applyAlignment="1" applyProtection="1">
      <alignment horizontal="left" vertical="top"/>
    </xf>
    <xf numFmtId="49" fontId="17" fillId="0" borderId="0" xfId="0" applyNumberFormat="1" applyFont="1" applyAlignment="1" applyProtection="1">
      <alignment horizontal="left" vertical="top"/>
    </xf>
    <xf numFmtId="0" fontId="16" fillId="0" borderId="0" xfId="0" applyFont="1" applyAlignment="1" applyProtection="1">
      <alignment horizontal="left" vertical="top"/>
    </xf>
    <xf numFmtId="4" fontId="16" fillId="0" borderId="7" xfId="0" applyNumberFormat="1" applyFont="1" applyBorder="1" applyAlignment="1" applyProtection="1">
      <alignment horizontal="right" vertical="top"/>
    </xf>
    <xf numFmtId="4" fontId="16" fillId="0" borderId="6" xfId="0" applyNumberFormat="1" applyFont="1" applyBorder="1" applyAlignment="1" applyProtection="1">
      <alignment horizontal="right" vertical="top" shrinkToFit="1"/>
    </xf>
    <xf numFmtId="4" fontId="16" fillId="0" borderId="0" xfId="0" applyNumberFormat="1" applyFont="1" applyAlignment="1" applyProtection="1">
      <alignment horizontal="center" vertical="top" shrinkToFit="1"/>
    </xf>
    <xf numFmtId="49" fontId="17" fillId="0" borderId="6" xfId="0" applyNumberFormat="1" applyFont="1" applyBorder="1" applyAlignment="1" applyProtection="1">
      <alignment horizontal="center" vertical="top"/>
    </xf>
    <xf numFmtId="0" fontId="17" fillId="0" borderId="0" xfId="0" applyFont="1" applyAlignment="1" applyProtection="1">
      <alignment horizontal="left" vertical="top" wrapText="1"/>
    </xf>
    <xf numFmtId="4" fontId="17" fillId="0" borderId="0" xfId="0" applyNumberFormat="1" applyFont="1" applyAlignment="1" applyProtection="1">
      <alignment horizontal="right" vertical="top"/>
    </xf>
    <xf numFmtId="4" fontId="17" fillId="0" borderId="7" xfId="0" applyNumberFormat="1" applyFont="1" applyBorder="1" applyAlignment="1" applyProtection="1">
      <alignment horizontal="right" vertical="top" wrapText="1"/>
    </xf>
    <xf numFmtId="164" fontId="16" fillId="0" borderId="6" xfId="0" applyNumberFormat="1" applyFont="1" applyBorder="1" applyAlignment="1" applyProtection="1">
      <alignment horizontal="right" vertical="top"/>
    </xf>
    <xf numFmtId="164" fontId="16" fillId="0" borderId="0" xfId="0" applyNumberFormat="1" applyFont="1" applyAlignment="1" applyProtection="1">
      <alignment horizontal="left" vertical="top" wrapText="1"/>
    </xf>
    <xf numFmtId="164" fontId="17" fillId="0" borderId="6" xfId="0" applyNumberFormat="1" applyFont="1" applyBorder="1" applyAlignment="1" applyProtection="1">
      <alignment horizontal="right" vertical="top"/>
    </xf>
    <xf numFmtId="164" fontId="17" fillId="0" borderId="0" xfId="0" applyNumberFormat="1" applyFont="1" applyAlignment="1" applyProtection="1">
      <alignment horizontal="right" vertical="top" wrapText="1"/>
    </xf>
    <xf numFmtId="165" fontId="16" fillId="0" borderId="6" xfId="0" applyNumberFormat="1" applyFont="1" applyBorder="1" applyAlignment="1" applyProtection="1">
      <alignment horizontal="right" vertical="top"/>
    </xf>
    <xf numFmtId="165" fontId="16" fillId="0" borderId="0" xfId="0" applyNumberFormat="1" applyFont="1" applyAlignment="1" applyProtection="1">
      <alignment horizontal="right" vertical="top" wrapText="1"/>
    </xf>
    <xf numFmtId="49" fontId="17" fillId="0" borderId="8" xfId="0" applyNumberFormat="1" applyFont="1" applyBorder="1" applyAlignment="1" applyProtection="1">
      <alignment horizontal="center" vertical="top"/>
    </xf>
    <xf numFmtId="49" fontId="16" fillId="0" borderId="9" xfId="0" applyNumberFormat="1" applyFont="1" applyBorder="1" applyAlignment="1" applyProtection="1">
      <alignment horizontal="left" vertical="top"/>
    </xf>
    <xf numFmtId="0" fontId="17" fillId="0" borderId="9" xfId="0" applyFont="1" applyBorder="1" applyAlignment="1" applyProtection="1">
      <alignment horizontal="left" vertical="top"/>
    </xf>
    <xf numFmtId="4" fontId="17" fillId="0" borderId="9" xfId="0" applyNumberFormat="1" applyFont="1" applyBorder="1" applyAlignment="1" applyProtection="1">
      <alignment horizontal="right" vertical="top"/>
    </xf>
    <xf numFmtId="4" fontId="16" fillId="0" borderId="9" xfId="0" applyNumberFormat="1" applyFont="1" applyBorder="1" applyAlignment="1" applyProtection="1">
      <alignment horizontal="right" vertical="top" wrapText="1"/>
    </xf>
    <xf numFmtId="4" fontId="17" fillId="0" borderId="10" xfId="0" applyNumberFormat="1" applyFont="1" applyBorder="1" applyAlignment="1" applyProtection="1">
      <alignment horizontal="right" vertical="top" wrapText="1"/>
    </xf>
    <xf numFmtId="49" fontId="16" fillId="5" borderId="11" xfId="0" applyNumberFormat="1" applyFont="1" applyFill="1" applyBorder="1" applyAlignment="1" applyProtection="1">
      <alignment horizontal="center" vertical="top"/>
    </xf>
    <xf numFmtId="49" fontId="16" fillId="5" borderId="12" xfId="0" applyNumberFormat="1" applyFont="1" applyFill="1" applyBorder="1" applyAlignment="1" applyProtection="1">
      <alignment horizontal="left" vertical="top"/>
    </xf>
    <xf numFmtId="0" fontId="17" fillId="5" borderId="12" xfId="0" applyFont="1" applyFill="1" applyBorder="1" applyAlignment="1" applyProtection="1">
      <alignment horizontal="left" vertical="top"/>
    </xf>
    <xf numFmtId="4" fontId="17" fillId="5" borderId="12" xfId="0" applyNumberFormat="1" applyFont="1" applyFill="1" applyBorder="1" applyAlignment="1" applyProtection="1">
      <alignment horizontal="right" vertical="top"/>
    </xf>
    <xf numFmtId="4" fontId="16" fillId="5" borderId="12" xfId="0" applyNumberFormat="1" applyFont="1" applyFill="1" applyBorder="1" applyAlignment="1" applyProtection="1">
      <alignment horizontal="right" vertical="top" wrapText="1"/>
    </xf>
    <xf numFmtId="4" fontId="17" fillId="5" borderId="13" xfId="0" applyNumberFormat="1" applyFont="1" applyFill="1" applyBorder="1" applyAlignment="1" applyProtection="1">
      <alignment horizontal="right" vertical="top" wrapText="1"/>
    </xf>
    <xf numFmtId="49" fontId="16" fillId="2" borderId="1" xfId="0" applyNumberFormat="1" applyFont="1" applyFill="1" applyBorder="1" applyAlignment="1" applyProtection="1">
      <alignment horizontal="center" vertical="top" shrinkToFit="1"/>
    </xf>
    <xf numFmtId="49" fontId="16" fillId="2" borderId="1" xfId="0" applyNumberFormat="1" applyFont="1" applyFill="1" applyBorder="1" applyAlignment="1" applyProtection="1">
      <alignment horizontal="left" vertical="top" shrinkToFit="1"/>
    </xf>
    <xf numFmtId="49" fontId="16" fillId="2" borderId="1" xfId="0" applyNumberFormat="1" applyFont="1" applyFill="1" applyBorder="1" applyAlignment="1" applyProtection="1">
      <alignment horizontal="left" vertical="top" wrapText="1"/>
    </xf>
    <xf numFmtId="4" fontId="16" fillId="2" borderId="1" xfId="0" applyNumberFormat="1" applyFont="1" applyFill="1" applyBorder="1" applyAlignment="1" applyProtection="1">
      <alignment horizontal="right" vertical="top" shrinkToFit="1"/>
    </xf>
    <xf numFmtId="0" fontId="16" fillId="0" borderId="0" xfId="0" applyFont="1" applyAlignment="1" applyProtection="1">
      <alignment vertical="top" wrapText="1"/>
    </xf>
    <xf numFmtId="49" fontId="17" fillId="3" borderId="2" xfId="0" applyNumberFormat="1" applyFont="1" applyFill="1" applyBorder="1" applyAlignment="1" applyProtection="1">
      <alignment horizontal="left" vertical="top"/>
    </xf>
    <xf numFmtId="4" fontId="16" fillId="3" borderId="3" xfId="0" applyNumberFormat="1" applyFont="1" applyFill="1" applyBorder="1" applyAlignment="1" applyProtection="1">
      <alignment horizontal="right" vertical="top"/>
    </xf>
    <xf numFmtId="4" fontId="16" fillId="3" borderId="3" xfId="0" applyNumberFormat="1" applyFont="1" applyFill="1" applyBorder="1" applyAlignment="1" applyProtection="1">
      <alignment horizontal="right" vertical="top" wrapText="1"/>
    </xf>
    <xf numFmtId="4" fontId="17" fillId="3" borderId="4" xfId="0" applyNumberFormat="1" applyFont="1" applyFill="1" applyBorder="1" applyAlignment="1" applyProtection="1">
      <alignment horizontal="right" vertical="top" wrapText="1"/>
    </xf>
    <xf numFmtId="49" fontId="17" fillId="0" borderId="2" xfId="0" applyNumberFormat="1" applyFont="1" applyBorder="1" applyAlignment="1" applyProtection="1">
      <alignment vertical="top"/>
    </xf>
    <xf numFmtId="4" fontId="16" fillId="0" borderId="4" xfId="0" applyNumberFormat="1" applyFont="1" applyBorder="1" applyAlignment="1" applyProtection="1">
      <alignment horizontal="right" vertical="top" wrapText="1"/>
    </xf>
    <xf numFmtId="167" fontId="16" fillId="0" borderId="5" xfId="0" applyNumberFormat="1" applyFont="1" applyBorder="1" applyAlignment="1" applyProtection="1">
      <alignment horizontal="left" vertical="top"/>
    </xf>
    <xf numFmtId="0" fontId="16" fillId="0" borderId="5" xfId="0" applyFont="1" applyBorder="1" applyAlignment="1" applyProtection="1">
      <alignment horizontal="center" vertical="top"/>
    </xf>
    <xf numFmtId="0" fontId="16" fillId="0" borderId="5" xfId="0" applyFont="1" applyBorder="1" applyAlignment="1" applyProtection="1">
      <alignment horizontal="left" vertical="top" wrapText="1"/>
    </xf>
    <xf numFmtId="170" fontId="9" fillId="0" borderId="0" xfId="0" applyNumberFormat="1" applyFont="1" applyAlignment="1" applyProtection="1">
      <alignment vertical="top"/>
    </xf>
    <xf numFmtId="3" fontId="9" fillId="0" borderId="0" xfId="0" applyNumberFormat="1" applyFont="1" applyAlignment="1" applyProtection="1">
      <alignment horizontal="center" vertical="top"/>
    </xf>
    <xf numFmtId="0" fontId="9" fillId="0" borderId="0" xfId="0" applyFont="1" applyAlignment="1" applyProtection="1">
      <alignment vertical="top" wrapText="1"/>
    </xf>
    <xf numFmtId="0" fontId="9" fillId="0" borderId="0" xfId="11" applyFont="1" applyProtection="1"/>
    <xf numFmtId="169" fontId="9" fillId="0" borderId="0" xfId="0" applyNumberFormat="1" applyFont="1" applyAlignment="1" applyProtection="1">
      <alignment horizontal="right"/>
    </xf>
    <xf numFmtId="4" fontId="9" fillId="0" borderId="0" xfId="0" applyNumberFormat="1" applyFont="1" applyProtection="1"/>
    <xf numFmtId="0" fontId="17" fillId="6" borderId="14" xfId="0" applyFont="1" applyFill="1" applyBorder="1" applyAlignment="1" applyProtection="1">
      <alignment horizontal="left" vertical="top"/>
    </xf>
    <xf numFmtId="0" fontId="17" fillId="6" borderId="15" xfId="0" applyFont="1" applyFill="1" applyBorder="1" applyAlignment="1" applyProtection="1">
      <alignment horizontal="left" vertical="top"/>
    </xf>
    <xf numFmtId="4" fontId="17" fillId="6" borderId="15" xfId="0" applyNumberFormat="1" applyFont="1" applyFill="1" applyBorder="1" applyAlignment="1" applyProtection="1">
      <alignment horizontal="right" vertical="top"/>
    </xf>
    <xf numFmtId="4" fontId="17" fillId="6" borderId="1" xfId="0" applyNumberFormat="1" applyFont="1" applyFill="1" applyBorder="1" applyAlignment="1" applyProtection="1">
      <alignment horizontal="right" vertical="top" shrinkToFit="1"/>
    </xf>
    <xf numFmtId="0" fontId="9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 wrapText="1"/>
    </xf>
    <xf numFmtId="0" fontId="9" fillId="0" borderId="0" xfId="0" applyFont="1" applyProtection="1"/>
    <xf numFmtId="4" fontId="16" fillId="0" borderId="22" xfId="0" applyNumberFormat="1" applyFont="1" applyBorder="1" applyAlignment="1" applyProtection="1">
      <alignment horizontal="right" vertical="top"/>
      <protection locked="0"/>
    </xf>
    <xf numFmtId="0" fontId="10" fillId="4" borderId="0" xfId="3" applyFont="1" applyFill="1" applyAlignment="1" applyProtection="1">
      <alignment horizontal="left" vertical="top"/>
    </xf>
    <xf numFmtId="0" fontId="12" fillId="0" borderId="0" xfId="3" applyFont="1" applyProtection="1"/>
    <xf numFmtId="0" fontId="9" fillId="0" borderId="0" xfId="3" applyFont="1" applyProtection="1"/>
    <xf numFmtId="0" fontId="8" fillId="0" borderId="0" xfId="3" applyFont="1" applyAlignment="1" applyProtection="1">
      <alignment vertical="top"/>
    </xf>
    <xf numFmtId="1" fontId="13" fillId="0" borderId="0" xfId="7" applyNumberFormat="1" applyFont="1" applyAlignment="1" applyProtection="1">
      <alignment wrapText="1"/>
    </xf>
    <xf numFmtId="4" fontId="14" fillId="0" borderId="0" xfId="3" applyNumberFormat="1" applyFont="1" applyAlignment="1" applyProtection="1">
      <alignment horizontal="right"/>
    </xf>
    <xf numFmtId="0" fontId="9" fillId="0" borderId="0" xfId="3" applyFont="1" applyAlignment="1" applyProtection="1">
      <alignment vertical="top" wrapText="1"/>
    </xf>
    <xf numFmtId="0" fontId="8" fillId="0" borderId="0" xfId="3" applyFont="1" applyAlignment="1" applyProtection="1">
      <alignment horizontal="left" vertical="top"/>
    </xf>
    <xf numFmtId="0" fontId="8" fillId="0" borderId="0" xfId="3" applyFont="1" applyAlignment="1" applyProtection="1">
      <alignment horizontal="right" vertical="top"/>
    </xf>
    <xf numFmtId="0" fontId="9" fillId="0" borderId="0" xfId="3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4" fontId="9" fillId="0" borderId="0" xfId="1" applyNumberFormat="1" applyFont="1" applyProtection="1"/>
    <xf numFmtId="0" fontId="9" fillId="0" borderId="0" xfId="1" applyFont="1" applyAlignment="1" applyProtection="1">
      <alignment wrapText="1"/>
    </xf>
    <xf numFmtId="0" fontId="9" fillId="0" borderId="6" xfId="1" applyFont="1" applyBorder="1" applyAlignment="1" applyProtection="1">
      <alignment horizontal="center" vertical="top"/>
    </xf>
    <xf numFmtId="4" fontId="16" fillId="0" borderId="5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4" fontId="16" fillId="0" borderId="0" xfId="0" applyNumberFormat="1" applyFont="1" applyAlignment="1" applyProtection="1">
      <alignment horizontal="right" vertical="top" wrapText="1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left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7" fillId="4" borderId="2" xfId="0" applyFont="1" applyFill="1" applyBorder="1" applyAlignment="1" applyProtection="1">
      <alignment horizontal="left" vertical="top"/>
      <protection locked="0"/>
    </xf>
    <xf numFmtId="0" fontId="17" fillId="4" borderId="3" xfId="0" applyFont="1" applyFill="1" applyBorder="1" applyAlignment="1" applyProtection="1">
      <alignment horizontal="left" vertical="top"/>
      <protection locked="0"/>
    </xf>
    <xf numFmtId="0" fontId="16" fillId="0" borderId="6" xfId="0" applyFont="1" applyBorder="1" applyAlignment="1" applyProtection="1">
      <alignment horizontal="right" vertical="top"/>
      <protection locked="0"/>
    </xf>
    <xf numFmtId="49" fontId="16" fillId="0" borderId="6" xfId="0" applyNumberFormat="1" applyFont="1" applyBorder="1" applyAlignment="1" applyProtection="1">
      <alignment horizontal="left" vertical="top"/>
      <protection locked="0"/>
    </xf>
    <xf numFmtId="49" fontId="17" fillId="0" borderId="0" xfId="0" applyNumberFormat="1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4" fontId="16" fillId="0" borderId="7" xfId="0" applyNumberFormat="1" applyFont="1" applyBorder="1" applyAlignment="1" applyProtection="1">
      <alignment horizontal="right" vertical="top"/>
      <protection locked="0"/>
    </xf>
    <xf numFmtId="4" fontId="16" fillId="0" borderId="6" xfId="0" applyNumberFormat="1" applyFont="1" applyBorder="1" applyAlignment="1" applyProtection="1">
      <alignment horizontal="right" vertical="top" shrinkToFit="1"/>
      <protection locked="0"/>
    </xf>
    <xf numFmtId="4" fontId="16" fillId="0" borderId="0" xfId="0" applyNumberFormat="1" applyFont="1" applyAlignment="1" applyProtection="1">
      <alignment horizontal="center" vertical="top" shrinkToFit="1"/>
      <protection locked="0"/>
    </xf>
    <xf numFmtId="49" fontId="17" fillId="0" borderId="6" xfId="0" applyNumberFormat="1" applyFont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4" fontId="17" fillId="0" borderId="0" xfId="0" applyNumberFormat="1" applyFont="1" applyAlignment="1" applyProtection="1">
      <alignment horizontal="right" vertical="top"/>
      <protection locked="0"/>
    </xf>
    <xf numFmtId="4" fontId="17" fillId="0" borderId="7" xfId="0" applyNumberFormat="1" applyFont="1" applyBorder="1" applyAlignment="1" applyProtection="1">
      <alignment horizontal="right" vertical="top" wrapText="1"/>
      <protection locked="0"/>
    </xf>
    <xf numFmtId="164" fontId="16" fillId="0" borderId="6" xfId="0" applyNumberFormat="1" applyFont="1" applyBorder="1" applyAlignment="1" applyProtection="1">
      <alignment horizontal="right" vertical="top"/>
      <protection locked="0"/>
    </xf>
    <xf numFmtId="164" fontId="16" fillId="0" borderId="0" xfId="0" applyNumberFormat="1" applyFont="1" applyAlignment="1" applyProtection="1">
      <alignment horizontal="left" vertical="top" wrapText="1"/>
      <protection locked="0"/>
    </xf>
    <xf numFmtId="164" fontId="17" fillId="0" borderId="6" xfId="0" applyNumberFormat="1" applyFont="1" applyBorder="1" applyAlignment="1" applyProtection="1">
      <alignment horizontal="right" vertical="top"/>
      <protection locked="0"/>
    </xf>
    <xf numFmtId="164" fontId="17" fillId="0" borderId="0" xfId="0" applyNumberFormat="1" applyFont="1" applyAlignment="1" applyProtection="1">
      <alignment horizontal="right" vertical="top" wrapText="1"/>
      <protection locked="0"/>
    </xf>
    <xf numFmtId="165" fontId="16" fillId="0" borderId="6" xfId="0" applyNumberFormat="1" applyFont="1" applyBorder="1" applyAlignment="1" applyProtection="1">
      <alignment horizontal="right" vertical="top"/>
      <protection locked="0"/>
    </xf>
    <xf numFmtId="165" fontId="16" fillId="0" borderId="0" xfId="0" applyNumberFormat="1" applyFont="1" applyAlignment="1" applyProtection="1">
      <alignment horizontal="right" vertical="top" wrapText="1"/>
      <protection locked="0"/>
    </xf>
    <xf numFmtId="49" fontId="17" fillId="0" borderId="8" xfId="0" applyNumberFormat="1" applyFont="1" applyBorder="1" applyAlignment="1" applyProtection="1">
      <alignment horizontal="center" vertical="top"/>
      <protection locked="0"/>
    </xf>
    <xf numFmtId="49" fontId="16" fillId="0" borderId="9" xfId="0" applyNumberFormat="1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4" fontId="17" fillId="0" borderId="9" xfId="0" applyNumberFormat="1" applyFont="1" applyBorder="1" applyAlignment="1" applyProtection="1">
      <alignment horizontal="right" vertical="top"/>
      <protection locked="0"/>
    </xf>
    <xf numFmtId="4" fontId="16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10" xfId="0" applyNumberFormat="1" applyFont="1" applyBorder="1" applyAlignment="1" applyProtection="1">
      <alignment horizontal="right" vertical="top" wrapText="1"/>
      <protection locked="0"/>
    </xf>
    <xf numFmtId="49" fontId="16" fillId="5" borderId="11" xfId="0" applyNumberFormat="1" applyFont="1" applyFill="1" applyBorder="1" applyAlignment="1" applyProtection="1">
      <alignment horizontal="center" vertical="top"/>
      <protection locked="0"/>
    </xf>
    <xf numFmtId="49" fontId="16" fillId="5" borderId="12" xfId="0" applyNumberFormat="1" applyFont="1" applyFill="1" applyBorder="1" applyAlignment="1" applyProtection="1">
      <alignment horizontal="left" vertical="top"/>
      <protection locked="0"/>
    </xf>
    <xf numFmtId="0" fontId="17" fillId="5" borderId="12" xfId="0" applyFont="1" applyFill="1" applyBorder="1" applyAlignment="1" applyProtection="1">
      <alignment horizontal="left" vertical="top"/>
      <protection locked="0"/>
    </xf>
    <xf numFmtId="4" fontId="16" fillId="5" borderId="12" xfId="0" applyNumberFormat="1" applyFont="1" applyFill="1" applyBorder="1" applyAlignment="1" applyProtection="1">
      <alignment horizontal="right" vertical="top" wrapText="1"/>
      <protection locked="0"/>
    </xf>
    <xf numFmtId="4" fontId="17" fillId="5" borderId="13" xfId="0" applyNumberFormat="1" applyFont="1" applyFill="1" applyBorder="1" applyAlignment="1" applyProtection="1">
      <alignment horizontal="right" vertical="top" wrapText="1"/>
      <protection locked="0"/>
    </xf>
    <xf numFmtId="49" fontId="16" fillId="2" borderId="1" xfId="0" applyNumberFormat="1" applyFont="1" applyFill="1" applyBorder="1" applyAlignment="1" applyProtection="1">
      <alignment horizontal="center" vertical="top" shrinkToFit="1"/>
      <protection locked="0"/>
    </xf>
    <xf numFmtId="49" fontId="16" fillId="2" borderId="1" xfId="0" applyNumberFormat="1" applyFont="1" applyFill="1" applyBorder="1" applyAlignment="1" applyProtection="1">
      <alignment horizontal="left" vertical="top" shrinkToFit="1"/>
      <protection locked="0"/>
    </xf>
    <xf numFmtId="49" fontId="16" fillId="2" borderId="1" xfId="0" applyNumberFormat="1" applyFont="1" applyFill="1" applyBorder="1" applyAlignment="1" applyProtection="1">
      <alignment horizontal="left" vertical="top" wrapText="1"/>
      <protection locked="0"/>
    </xf>
    <xf numFmtId="49" fontId="17" fillId="3" borderId="2" xfId="0" applyNumberFormat="1" applyFont="1" applyFill="1" applyBorder="1" applyAlignment="1" applyProtection="1">
      <alignment horizontal="left" vertical="top"/>
      <protection locked="0"/>
    </xf>
    <xf numFmtId="4" fontId="16" fillId="3" borderId="3" xfId="0" applyNumberFormat="1" applyFont="1" applyFill="1" applyBorder="1" applyAlignment="1" applyProtection="1">
      <alignment horizontal="right" vertical="top"/>
      <protection locked="0"/>
    </xf>
    <xf numFmtId="4" fontId="16" fillId="3" borderId="3" xfId="0" applyNumberFormat="1" applyFont="1" applyFill="1" applyBorder="1" applyAlignment="1" applyProtection="1">
      <alignment horizontal="right" vertical="top" wrapText="1"/>
      <protection locked="0"/>
    </xf>
    <xf numFmtId="4" fontId="17" fillId="3" borderId="4" xfId="0" applyNumberFormat="1" applyFont="1" applyFill="1" applyBorder="1" applyAlignment="1" applyProtection="1">
      <alignment horizontal="right" vertical="top" wrapText="1"/>
      <protection locked="0"/>
    </xf>
    <xf numFmtId="49" fontId="17" fillId="0" borderId="2" xfId="0" applyNumberFormat="1" applyFont="1" applyBorder="1" applyAlignment="1" applyProtection="1">
      <alignment vertical="top"/>
      <protection locked="0"/>
    </xf>
    <xf numFmtId="4" fontId="16" fillId="0" borderId="4" xfId="0" applyNumberFormat="1" applyFont="1" applyBorder="1" applyAlignment="1" applyProtection="1">
      <alignment horizontal="right" vertical="top" wrapText="1"/>
      <protection locked="0"/>
    </xf>
    <xf numFmtId="167" fontId="16" fillId="0" borderId="5" xfId="0" applyNumberFormat="1" applyFont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center" vertical="top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170" fontId="9" fillId="0" borderId="0" xfId="0" applyNumberFormat="1" applyFont="1" applyAlignment="1" applyProtection="1">
      <alignment vertical="top"/>
      <protection locked="0"/>
    </xf>
    <xf numFmtId="3" fontId="9" fillId="0" borderId="0" xfId="0" applyNumberFormat="1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11" applyFont="1" applyProtection="1">
      <protection locked="0"/>
    </xf>
    <xf numFmtId="169" fontId="9" fillId="0" borderId="0" xfId="0" applyNumberFormat="1" applyFont="1" applyAlignment="1" applyProtection="1">
      <alignment horizontal="right"/>
      <protection locked="0"/>
    </xf>
    <xf numFmtId="0" fontId="17" fillId="6" borderId="14" xfId="0" applyFont="1" applyFill="1" applyBorder="1" applyAlignment="1" applyProtection="1">
      <alignment horizontal="left" vertical="top"/>
      <protection locked="0"/>
    </xf>
    <xf numFmtId="0" fontId="17" fillId="6" borderId="15" xfId="0" applyFont="1" applyFill="1" applyBorder="1" applyAlignment="1" applyProtection="1">
      <alignment horizontal="left" vertical="top"/>
      <protection locked="0"/>
    </xf>
    <xf numFmtId="4" fontId="17" fillId="6" borderId="15" xfId="0" applyNumberFormat="1" applyFont="1" applyFill="1" applyBorder="1" applyAlignment="1" applyProtection="1">
      <alignment horizontal="right" vertical="top"/>
      <protection locked="0"/>
    </xf>
    <xf numFmtId="4" fontId="17" fillId="6" borderId="1" xfId="0" applyNumberFormat="1" applyFont="1" applyFill="1" applyBorder="1" applyAlignment="1" applyProtection="1">
      <alignment horizontal="right" vertical="top" shrinkToFit="1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6" fillId="0" borderId="5" xfId="0" applyFont="1" applyFill="1" applyBorder="1" applyAlignment="1" applyProtection="1">
      <alignment horizontal="center" vertical="top"/>
      <protection locked="0"/>
    </xf>
    <xf numFmtId="0" fontId="16" fillId="0" borderId="5" xfId="0" applyFont="1" applyFill="1" applyBorder="1" applyAlignment="1" applyProtection="1">
      <alignment horizontal="left" vertical="top" wrapText="1"/>
      <protection locked="0"/>
    </xf>
    <xf numFmtId="4" fontId="16" fillId="0" borderId="22" xfId="0" applyNumberFormat="1" applyFont="1" applyBorder="1" applyAlignment="1" applyProtection="1">
      <alignment horizontal="right" vertical="top"/>
    </xf>
    <xf numFmtId="0" fontId="16" fillId="0" borderId="0" xfId="0" applyFont="1" applyAlignment="1" applyProtection="1">
      <alignment horizontal="left" vertical="top" wrapText="1"/>
      <protection locked="0"/>
    </xf>
    <xf numFmtId="4" fontId="16" fillId="0" borderId="0" xfId="0" applyNumberFormat="1" applyFont="1" applyBorder="1" applyAlignment="1" applyProtection="1">
      <alignment horizontal="right" vertical="top"/>
    </xf>
    <xf numFmtId="4" fontId="16" fillId="0" borderId="0" xfId="0" applyNumberFormat="1" applyFont="1" applyBorder="1" applyAlignment="1" applyProtection="1">
      <alignment horizontal="right" vertical="top"/>
      <protection locked="0"/>
    </xf>
    <xf numFmtId="167" fontId="16" fillId="0" borderId="2" xfId="0" applyNumberFormat="1" applyFont="1" applyBorder="1" applyAlignment="1" applyProtection="1">
      <alignment horizontal="left" vertical="top"/>
    </xf>
    <xf numFmtId="0" fontId="16" fillId="0" borderId="3" xfId="0" applyFont="1" applyBorder="1" applyAlignment="1" applyProtection="1">
      <alignment horizontal="left" vertical="top" wrapText="1"/>
    </xf>
    <xf numFmtId="4" fontId="16" fillId="0" borderId="3" xfId="0" applyNumberFormat="1" applyFont="1" applyBorder="1" applyAlignment="1" applyProtection="1">
      <alignment horizontal="right" vertical="top"/>
    </xf>
    <xf numFmtId="167" fontId="16" fillId="0" borderId="0" xfId="0" applyNumberFormat="1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left" vertical="top" wrapText="1"/>
    </xf>
    <xf numFmtId="4" fontId="16" fillId="0" borderId="0" xfId="0" applyNumberFormat="1" applyFont="1" applyBorder="1" applyAlignment="1" applyProtection="1">
      <alignment horizontal="right" vertical="top" wrapText="1"/>
    </xf>
    <xf numFmtId="49" fontId="17" fillId="0" borderId="2" xfId="0" applyNumberFormat="1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>
      <alignment horizontal="left" vertical="top" wrapText="1"/>
    </xf>
    <xf numFmtId="4" fontId="16" fillId="0" borderId="3" xfId="0" applyNumberFormat="1" applyFont="1" applyFill="1" applyBorder="1" applyAlignment="1" applyProtection="1">
      <alignment horizontal="right" vertical="top"/>
    </xf>
    <xf numFmtId="4" fontId="16" fillId="0" borderId="3" xfId="0" applyNumberFormat="1" applyFont="1" applyFill="1" applyBorder="1" applyAlignment="1" applyProtection="1">
      <alignment horizontal="right" vertical="top" wrapText="1"/>
    </xf>
    <xf numFmtId="4" fontId="17" fillId="0" borderId="3" xfId="0" applyNumberFormat="1" applyFont="1" applyFill="1" applyBorder="1" applyAlignment="1" applyProtection="1">
      <alignment horizontal="right" vertical="top"/>
      <protection locked="0"/>
    </xf>
    <xf numFmtId="4" fontId="17" fillId="0" borderId="4" xfId="0" applyNumberFormat="1" applyFont="1" applyFill="1" applyBorder="1" applyAlignment="1" applyProtection="1">
      <alignment horizontal="right" vertical="top" wrapText="1"/>
    </xf>
    <xf numFmtId="49" fontId="16" fillId="0" borderId="3" xfId="0" applyNumberFormat="1" applyFont="1" applyBorder="1" applyAlignment="1" applyProtection="1">
      <alignment horizontal="left" vertical="top"/>
    </xf>
    <xf numFmtId="167" fontId="16" fillId="0" borderId="5" xfId="0" applyNumberFormat="1" applyFont="1" applyFill="1" applyBorder="1" applyAlignment="1" applyProtection="1">
      <alignment horizontal="left" vertical="top"/>
      <protection locked="0"/>
    </xf>
    <xf numFmtId="4" fontId="16" fillId="0" borderId="4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Alignment="1" applyProtection="1">
      <alignment horizontal="right" vertical="top"/>
      <protection locked="0"/>
    </xf>
    <xf numFmtId="49" fontId="9" fillId="0" borderId="0" xfId="3" applyNumberFormat="1" applyFont="1" applyAlignment="1" applyProtection="1">
      <alignment vertical="top" wrapText="1"/>
    </xf>
    <xf numFmtId="49" fontId="9" fillId="0" borderId="0" xfId="3" applyNumberFormat="1" applyFont="1" applyFill="1" applyAlignment="1" applyProtection="1">
      <alignment vertical="top" wrapText="1"/>
    </xf>
    <xf numFmtId="0" fontId="17" fillId="3" borderId="3" xfId="0" applyFont="1" applyFill="1" applyBorder="1" applyAlignment="1" applyProtection="1">
      <alignment horizontal="left" vertical="top" wrapText="1"/>
      <protection locked="0"/>
    </xf>
    <xf numFmtId="49" fontId="17" fillId="0" borderId="3" xfId="0" applyNumberFormat="1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</xf>
    <xf numFmtId="0" fontId="17" fillId="3" borderId="3" xfId="0" applyFont="1" applyFill="1" applyBorder="1" applyAlignment="1" applyProtection="1">
      <alignment horizontal="left" vertical="top" wrapText="1"/>
    </xf>
    <xf numFmtId="49" fontId="17" fillId="0" borderId="3" xfId="0" applyNumberFormat="1" applyFont="1" applyBorder="1" applyAlignment="1" applyProtection="1">
      <alignment vertical="top" wrapText="1"/>
    </xf>
  </cellXfs>
  <cellStyles count="70">
    <cellStyle name="Comma [0] 2" xfId="15" xr:uid="{00000000-0005-0000-0000-000000000000}"/>
    <cellStyle name="Comma 2" xfId="16" xr:uid="{00000000-0005-0000-0000-000001000000}"/>
    <cellStyle name="Currency 2" xfId="17" xr:uid="{00000000-0005-0000-0000-000002000000}"/>
    <cellStyle name="Excel Built-in Normal" xfId="11" xr:uid="{00000000-0005-0000-0000-000003000000}"/>
    <cellStyle name="Navadno" xfId="0" builtinId="0"/>
    <cellStyle name="Navadno 11" xfId="3" xr:uid="{00000000-0005-0000-0000-000005000000}"/>
    <cellStyle name="Navadno 2" xfId="2" xr:uid="{00000000-0005-0000-0000-000006000000}"/>
    <cellStyle name="Navadno 2 10" xfId="49" xr:uid="{00000000-0005-0000-0000-000007000000}"/>
    <cellStyle name="Navadno 2 11" xfId="50" xr:uid="{00000000-0005-0000-0000-000008000000}"/>
    <cellStyle name="Navadno 2 12" xfId="51" xr:uid="{00000000-0005-0000-0000-000009000000}"/>
    <cellStyle name="Navadno 2 13" xfId="52" xr:uid="{00000000-0005-0000-0000-00000A000000}"/>
    <cellStyle name="Navadno 2 14" xfId="53" xr:uid="{00000000-0005-0000-0000-00000B000000}"/>
    <cellStyle name="Navadno 2 15" xfId="54" xr:uid="{00000000-0005-0000-0000-00000C000000}"/>
    <cellStyle name="Navadno 2 16" xfId="55" xr:uid="{00000000-0005-0000-0000-00000D000000}"/>
    <cellStyle name="Navadno 2 17" xfId="57" xr:uid="{00000000-0005-0000-0000-00000E000000}"/>
    <cellStyle name="Navadno 2 18" xfId="58" xr:uid="{00000000-0005-0000-0000-00000F000000}"/>
    <cellStyle name="Navadno 2 2" xfId="6" xr:uid="{00000000-0005-0000-0000-000010000000}"/>
    <cellStyle name="Navadno 2 36" xfId="69" xr:uid="{00000000-0005-0000-0000-000011000000}"/>
    <cellStyle name="Navadno 2 37" xfId="24" xr:uid="{00000000-0005-0000-0000-000012000000}"/>
    <cellStyle name="Navadno 2 38" xfId="25" xr:uid="{00000000-0005-0000-0000-000013000000}"/>
    <cellStyle name="Navadno 2 39" xfId="26" xr:uid="{00000000-0005-0000-0000-000014000000}"/>
    <cellStyle name="Navadno 2 40" xfId="27" xr:uid="{00000000-0005-0000-0000-000015000000}"/>
    <cellStyle name="Navadno 2 41" xfId="28" xr:uid="{00000000-0005-0000-0000-000016000000}"/>
    <cellStyle name="Navadno 2 42" xfId="29" xr:uid="{00000000-0005-0000-0000-000017000000}"/>
    <cellStyle name="Navadno 2 43" xfId="30" xr:uid="{00000000-0005-0000-0000-000018000000}"/>
    <cellStyle name="Navadno 2 44" xfId="31" xr:uid="{00000000-0005-0000-0000-000019000000}"/>
    <cellStyle name="Navadno 2 45" xfId="32" xr:uid="{00000000-0005-0000-0000-00001A000000}"/>
    <cellStyle name="Navadno 2 46" xfId="33" xr:uid="{00000000-0005-0000-0000-00001B000000}"/>
    <cellStyle name="Navadno 2 47" xfId="18" xr:uid="{00000000-0005-0000-0000-00001C000000}"/>
    <cellStyle name="Navadno 2 48" xfId="34" xr:uid="{00000000-0005-0000-0000-00001D000000}"/>
    <cellStyle name="Navadno 2 51" xfId="37" xr:uid="{00000000-0005-0000-0000-00001E000000}"/>
    <cellStyle name="Navadno 2 52" xfId="38" xr:uid="{00000000-0005-0000-0000-00001F000000}"/>
    <cellStyle name="Navadno 2 53" xfId="56" xr:uid="{00000000-0005-0000-0000-000020000000}"/>
    <cellStyle name="Navadno 2 54" xfId="35" xr:uid="{00000000-0005-0000-0000-000021000000}"/>
    <cellStyle name="Navadno 2 56" xfId="39" xr:uid="{00000000-0005-0000-0000-000022000000}"/>
    <cellStyle name="Navadno 2 57" xfId="41" xr:uid="{00000000-0005-0000-0000-000023000000}"/>
    <cellStyle name="Navadno 2 58" xfId="40" xr:uid="{00000000-0005-0000-0000-000024000000}"/>
    <cellStyle name="Navadno 2 59" xfId="42" xr:uid="{00000000-0005-0000-0000-000025000000}"/>
    <cellStyle name="Navadno 2 6" xfId="45" xr:uid="{00000000-0005-0000-0000-000026000000}"/>
    <cellStyle name="Navadno 2 60" xfId="43" xr:uid="{00000000-0005-0000-0000-000027000000}"/>
    <cellStyle name="Navadno 2 61" xfId="44" xr:uid="{00000000-0005-0000-0000-000028000000}"/>
    <cellStyle name="Navadno 2 7" xfId="46" xr:uid="{00000000-0005-0000-0000-000029000000}"/>
    <cellStyle name="Navadno 2 8" xfId="47" xr:uid="{00000000-0005-0000-0000-00002A000000}"/>
    <cellStyle name="Navadno 2 9" xfId="48" xr:uid="{00000000-0005-0000-0000-00002B000000}"/>
    <cellStyle name="Navadno 3" xfId="7" xr:uid="{00000000-0005-0000-0000-00002C000000}"/>
    <cellStyle name="Navadno 4" xfId="5" xr:uid="{00000000-0005-0000-0000-00002D000000}"/>
    <cellStyle name="Navadno 4 10" xfId="65" xr:uid="{00000000-0005-0000-0000-00002E000000}"/>
    <cellStyle name="Navadno 4 11" xfId="66" xr:uid="{00000000-0005-0000-0000-00002F000000}"/>
    <cellStyle name="Navadno 4 17" xfId="67" xr:uid="{00000000-0005-0000-0000-000030000000}"/>
    <cellStyle name="Navadno 4 18" xfId="68" xr:uid="{00000000-0005-0000-0000-000031000000}"/>
    <cellStyle name="Navadno 4 19" xfId="36" xr:uid="{00000000-0005-0000-0000-000032000000}"/>
    <cellStyle name="Navadno 4 2" xfId="12" xr:uid="{00000000-0005-0000-0000-000033000000}"/>
    <cellStyle name="Navadno 4 2 2" xfId="60" xr:uid="{00000000-0005-0000-0000-000034000000}"/>
    <cellStyle name="Navadno 4 3" xfId="59" xr:uid="{00000000-0005-0000-0000-000035000000}"/>
    <cellStyle name="Navadno 4 4" xfId="61" xr:uid="{00000000-0005-0000-0000-000036000000}"/>
    <cellStyle name="Navadno 4 6" xfId="62" xr:uid="{00000000-0005-0000-0000-000037000000}"/>
    <cellStyle name="Navadno 4 7" xfId="63" xr:uid="{00000000-0005-0000-0000-000038000000}"/>
    <cellStyle name="Navadno 4 9" xfId="64" xr:uid="{00000000-0005-0000-0000-000039000000}"/>
    <cellStyle name="Navadno 5" xfId="8" xr:uid="{00000000-0005-0000-0000-00003A000000}"/>
    <cellStyle name="Navadno 6" xfId="9" xr:uid="{00000000-0005-0000-0000-00003B000000}"/>
    <cellStyle name="Navadno_VRS.PZI izvajalske cene" xfId="1" xr:uid="{00000000-0005-0000-0000-00003C000000}"/>
    <cellStyle name="Normal 2" xfId="13" xr:uid="{00000000-0005-0000-0000-00003D000000}"/>
    <cellStyle name="Normal 3" xfId="19" xr:uid="{00000000-0005-0000-0000-00003E000000}"/>
    <cellStyle name="Normal_Sheet1" xfId="21" xr:uid="{00000000-0005-0000-0000-00003F000000}"/>
    <cellStyle name="Odstotek 2" xfId="10" xr:uid="{00000000-0005-0000-0000-000040000000}"/>
    <cellStyle name="Popis_stevilo" xfId="14" xr:uid="{00000000-0005-0000-0000-000041000000}"/>
    <cellStyle name="Vejica 12" xfId="23" xr:uid="{00000000-0005-0000-0000-000042000000}"/>
    <cellStyle name="Vejica 2" xfId="20" xr:uid="{00000000-0005-0000-0000-000043000000}"/>
    <cellStyle name="Vejica 2 2" xfId="4" xr:uid="{00000000-0005-0000-0000-000044000000}"/>
    <cellStyle name="Vejica 6" xfId="22" xr:uid="{00000000-0005-0000-0000-000045000000}"/>
  </cellStyles>
  <dxfs count="0"/>
  <tableStyles count="0" defaultTableStyle="TableStyleMedium2" defaultPivotStyle="PivotStyleLight16"/>
  <colors>
    <mruColors>
      <color rgb="FF00339C"/>
      <color rgb="FF5B37D5"/>
      <color rgb="FF7BA3E5"/>
      <color rgb="FFB2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brozG/Desktop/Projekt,%20d.d/4-Projekti/Raz&#353;iritev%20mostu%20Tolminka/Tolminka_podloge/Predracun_most_Tolm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VNI/Borjana-Robidi&#353;&#263;e/PZI/Borjana_popis_19_po%20r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brozG/Desktop/Projekt,%20d.d/4-Projekti/Predel-Bovec/Predel-Bovec%20razpis_sc-04.02.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rojniki/PLIN/JPE%20LJUBLJANA/plin_JPE_RV%2033_8089/00_04_05_09_PZI_8089/05_01_Strojne_instalacije_in_strojna_oprema/PZI_RV33_POP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lo&#353;/Downloads/stolp/dokumenti/My%20Documents/Delo%20Hidroin&#382;eniring/Klini&#269;ni%20center/Projekt/Predra&#269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VNI/&#268;rna-&#352;entvid/PZI-2017/3-1_&#268;rna_PZI_skupaj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Popisi"/>
      <sheetName val="Rekapitulacija"/>
      <sheetName val="Poročilo o združljivosti"/>
      <sheetName val="Poročilo_o_združljivosti"/>
    </sheetNames>
    <sheetDataSet>
      <sheetData sheetId="0" refreshError="1"/>
      <sheetData sheetId="1">
        <row r="201">
          <cell r="F201">
            <v>115441.12000000001</v>
          </cell>
        </row>
        <row r="282">
          <cell r="F282">
            <v>54080.875</v>
          </cell>
        </row>
        <row r="324">
          <cell r="F324">
            <v>24300</v>
          </cell>
        </row>
        <row r="364">
          <cell r="F364">
            <v>13392.5</v>
          </cell>
        </row>
        <row r="614">
          <cell r="F614">
            <v>214620.81</v>
          </cell>
        </row>
        <row r="692">
          <cell r="F692">
            <v>26695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REKAPITULACIJA NAČRTA"/>
      <sheetName val="UVOD V PREDRAČUN"/>
      <sheetName val="Ceste"/>
      <sheetName val="Kanalizacija"/>
      <sheetName val="Vodovod"/>
      <sheetName val="Vodovod-priključki"/>
      <sheetName val="REKAPITULACIJA"/>
      <sheetName val="HPR_SD_stara verzija"/>
    </sheetNames>
    <sheetDataSet>
      <sheetData sheetId="0">
        <row r="38">
          <cell r="B38">
            <v>1</v>
          </cell>
        </row>
        <row r="40">
          <cell r="B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Skupna REK"/>
      <sheetName val="UVOD V PREDRAČUN (2)"/>
      <sheetName val="REKAPITULACIJA I + II"/>
      <sheetName val="REKAPITULACIJA I"/>
      <sheetName val="Ceste I"/>
      <sheetName val="Odvodnjavanje I"/>
      <sheetName val="REKAPITULACIJA II"/>
      <sheetName val="Ceste II"/>
      <sheetName val="Odvodnjavanje II"/>
      <sheetName val="REK Konstrukcije"/>
      <sheetName val="UVOD V PREDRAČUN"/>
      <sheetName val="RV"/>
      <sheetName val="PK"/>
      <sheetName val="OK"/>
      <sheetName val="PROPUST"/>
      <sheetName val="Ostalo"/>
      <sheetName val="HPR_SD_stara verzija"/>
      <sheetName val="Skupna_REK"/>
      <sheetName val="UVOD_V_PREDRAČUN_(2)"/>
      <sheetName val="REKAPITULACIJA_I_+_II"/>
      <sheetName val="REKAPITULACIJA_I"/>
      <sheetName val="Ceste_I"/>
      <sheetName val="Odvodnjavanje_I"/>
      <sheetName val="REKAPITULACIJA_II"/>
      <sheetName val="Ceste_II"/>
      <sheetName val="Odvodnjavanje_II"/>
      <sheetName val="REK_Konstrukcije"/>
      <sheetName val="UVOD_V_PREDRAČUN"/>
      <sheetName val="HPR_SD_stara_verzija"/>
    </sheetNames>
    <sheetDataSet>
      <sheetData sheetId="0">
        <row r="31">
          <cell r="B31" t="str">
            <v>GRADBENOOBRTNIŠKA DELA</v>
          </cell>
        </row>
        <row r="33">
          <cell r="B33" t="str">
            <v>3.</v>
          </cell>
        </row>
        <row r="35">
          <cell r="B35" t="str">
            <v>Rekonstrukcija regionalne ceste
R1-203/1002 Predel-Bovec, od km 4,400 do km 6,500</v>
          </cell>
        </row>
        <row r="41">
          <cell r="B41">
            <v>0.22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 refreshError="1">
        <row r="12">
          <cell r="B12">
            <v>240</v>
          </cell>
        </row>
        <row r="14">
          <cell r="B14">
            <v>1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ŠKA I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REKAPITULACIJA NAČRTA"/>
      <sheetName val="UVOD V PREDRAČUN"/>
      <sheetName val="Ceste in odvodnjavanje"/>
      <sheetName val="REKAPITULACIJA"/>
      <sheetName val="HPR_SD_stara verzija"/>
    </sheetNames>
    <sheetDataSet>
      <sheetData sheetId="0">
        <row r="38">
          <cell r="B3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9"/>
  <sheetViews>
    <sheetView tabSelected="1" view="pageBreakPreview" zoomScale="70" zoomScaleNormal="100" zoomScaleSheetLayoutView="70" workbookViewId="0">
      <selection activeCell="G15" sqref="G15"/>
    </sheetView>
  </sheetViews>
  <sheetFormatPr defaultRowHeight="13.8"/>
  <cols>
    <col min="1" max="2" width="9.109375" style="35"/>
    <col min="3" max="3" width="90.5546875" style="35" customWidth="1"/>
    <col min="4" max="4" width="8.6640625" style="35" customWidth="1"/>
    <col min="5" max="5" width="17.88671875" style="37" customWidth="1"/>
    <col min="6" max="6" width="9.109375" style="35"/>
    <col min="7" max="7" width="13.109375" style="35" bestFit="1" customWidth="1"/>
    <col min="8" max="8" width="9.109375" style="35"/>
    <col min="9" max="9" width="13.109375" style="35" bestFit="1" customWidth="1"/>
    <col min="10" max="10" width="10.109375" style="35" bestFit="1" customWidth="1"/>
    <col min="11" max="256" width="9.109375" style="35"/>
    <col min="257" max="257" width="50.5546875" style="35" customWidth="1"/>
    <col min="258" max="258" width="9.109375" style="35"/>
    <col min="259" max="259" width="13.88671875" style="35" customWidth="1"/>
    <col min="260" max="512" width="9.109375" style="35"/>
    <col min="513" max="513" width="50.5546875" style="35" customWidth="1"/>
    <col min="514" max="514" width="9.109375" style="35"/>
    <col min="515" max="515" width="13.88671875" style="35" customWidth="1"/>
    <col min="516" max="768" width="9.109375" style="35"/>
    <col min="769" max="769" width="50.5546875" style="35" customWidth="1"/>
    <col min="770" max="770" width="9.109375" style="35"/>
    <col min="771" max="771" width="13.88671875" style="35" customWidth="1"/>
    <col min="772" max="1024" width="9.109375" style="35"/>
    <col min="1025" max="1025" width="50.5546875" style="35" customWidth="1"/>
    <col min="1026" max="1026" width="9.109375" style="35"/>
    <col min="1027" max="1027" width="13.88671875" style="35" customWidth="1"/>
    <col min="1028" max="1280" width="9.109375" style="35"/>
    <col min="1281" max="1281" width="50.5546875" style="35" customWidth="1"/>
    <col min="1282" max="1282" width="9.109375" style="35"/>
    <col min="1283" max="1283" width="13.88671875" style="35" customWidth="1"/>
    <col min="1284" max="1536" width="9.109375" style="35"/>
    <col min="1537" max="1537" width="50.5546875" style="35" customWidth="1"/>
    <col min="1538" max="1538" width="9.109375" style="35"/>
    <col min="1539" max="1539" width="13.88671875" style="35" customWidth="1"/>
    <col min="1540" max="1792" width="9.109375" style="35"/>
    <col min="1793" max="1793" width="50.5546875" style="35" customWidth="1"/>
    <col min="1794" max="1794" width="9.109375" style="35"/>
    <col min="1795" max="1795" width="13.88671875" style="35" customWidth="1"/>
    <col min="1796" max="2048" width="9.109375" style="35"/>
    <col min="2049" max="2049" width="50.5546875" style="35" customWidth="1"/>
    <col min="2050" max="2050" width="9.109375" style="35"/>
    <col min="2051" max="2051" width="13.88671875" style="35" customWidth="1"/>
    <col min="2052" max="2304" width="9.109375" style="35"/>
    <col min="2305" max="2305" width="50.5546875" style="35" customWidth="1"/>
    <col min="2306" max="2306" width="9.109375" style="35"/>
    <col min="2307" max="2307" width="13.88671875" style="35" customWidth="1"/>
    <col min="2308" max="2560" width="9.109375" style="35"/>
    <col min="2561" max="2561" width="50.5546875" style="35" customWidth="1"/>
    <col min="2562" max="2562" width="9.109375" style="35"/>
    <col min="2563" max="2563" width="13.88671875" style="35" customWidth="1"/>
    <col min="2564" max="2816" width="9.109375" style="35"/>
    <col min="2817" max="2817" width="50.5546875" style="35" customWidth="1"/>
    <col min="2818" max="2818" width="9.109375" style="35"/>
    <col min="2819" max="2819" width="13.88671875" style="35" customWidth="1"/>
    <col min="2820" max="3072" width="9.109375" style="35"/>
    <col min="3073" max="3073" width="50.5546875" style="35" customWidth="1"/>
    <col min="3074" max="3074" width="9.109375" style="35"/>
    <col min="3075" max="3075" width="13.88671875" style="35" customWidth="1"/>
    <col min="3076" max="3328" width="9.109375" style="35"/>
    <col min="3329" max="3329" width="50.5546875" style="35" customWidth="1"/>
    <col min="3330" max="3330" width="9.109375" style="35"/>
    <col min="3331" max="3331" width="13.88671875" style="35" customWidth="1"/>
    <col min="3332" max="3584" width="9.109375" style="35"/>
    <col min="3585" max="3585" width="50.5546875" style="35" customWidth="1"/>
    <col min="3586" max="3586" width="9.109375" style="35"/>
    <col min="3587" max="3587" width="13.88671875" style="35" customWidth="1"/>
    <col min="3588" max="3840" width="9.109375" style="35"/>
    <col min="3841" max="3841" width="50.5546875" style="35" customWidth="1"/>
    <col min="3842" max="3842" width="9.109375" style="35"/>
    <col min="3843" max="3843" width="13.88671875" style="35" customWidth="1"/>
    <col min="3844" max="4096" width="9.109375" style="35"/>
    <col min="4097" max="4097" width="50.5546875" style="35" customWidth="1"/>
    <col min="4098" max="4098" width="9.109375" style="35"/>
    <col min="4099" max="4099" width="13.88671875" style="35" customWidth="1"/>
    <col min="4100" max="4352" width="9.109375" style="35"/>
    <col min="4353" max="4353" width="50.5546875" style="35" customWidth="1"/>
    <col min="4354" max="4354" width="9.109375" style="35"/>
    <col min="4355" max="4355" width="13.88671875" style="35" customWidth="1"/>
    <col min="4356" max="4608" width="9.109375" style="35"/>
    <col min="4609" max="4609" width="50.5546875" style="35" customWidth="1"/>
    <col min="4610" max="4610" width="9.109375" style="35"/>
    <col min="4611" max="4611" width="13.88671875" style="35" customWidth="1"/>
    <col min="4612" max="4864" width="9.109375" style="35"/>
    <col min="4865" max="4865" width="50.5546875" style="35" customWidth="1"/>
    <col min="4866" max="4866" width="9.109375" style="35"/>
    <col min="4867" max="4867" width="13.88671875" style="35" customWidth="1"/>
    <col min="4868" max="5120" width="9.109375" style="35"/>
    <col min="5121" max="5121" width="50.5546875" style="35" customWidth="1"/>
    <col min="5122" max="5122" width="9.109375" style="35"/>
    <col min="5123" max="5123" width="13.88671875" style="35" customWidth="1"/>
    <col min="5124" max="5376" width="9.109375" style="35"/>
    <col min="5377" max="5377" width="50.5546875" style="35" customWidth="1"/>
    <col min="5378" max="5378" width="9.109375" style="35"/>
    <col min="5379" max="5379" width="13.88671875" style="35" customWidth="1"/>
    <col min="5380" max="5632" width="9.109375" style="35"/>
    <col min="5633" max="5633" width="50.5546875" style="35" customWidth="1"/>
    <col min="5634" max="5634" width="9.109375" style="35"/>
    <col min="5635" max="5635" width="13.88671875" style="35" customWidth="1"/>
    <col min="5636" max="5888" width="9.109375" style="35"/>
    <col min="5889" max="5889" width="50.5546875" style="35" customWidth="1"/>
    <col min="5890" max="5890" width="9.109375" style="35"/>
    <col min="5891" max="5891" width="13.88671875" style="35" customWidth="1"/>
    <col min="5892" max="6144" width="9.109375" style="35"/>
    <col min="6145" max="6145" width="50.5546875" style="35" customWidth="1"/>
    <col min="6146" max="6146" width="9.109375" style="35"/>
    <col min="6147" max="6147" width="13.88671875" style="35" customWidth="1"/>
    <col min="6148" max="6400" width="9.109375" style="35"/>
    <col min="6401" max="6401" width="50.5546875" style="35" customWidth="1"/>
    <col min="6402" max="6402" width="9.109375" style="35"/>
    <col min="6403" max="6403" width="13.88671875" style="35" customWidth="1"/>
    <col min="6404" max="6656" width="9.109375" style="35"/>
    <col min="6657" max="6657" width="50.5546875" style="35" customWidth="1"/>
    <col min="6658" max="6658" width="9.109375" style="35"/>
    <col min="6659" max="6659" width="13.88671875" style="35" customWidth="1"/>
    <col min="6660" max="6912" width="9.109375" style="35"/>
    <col min="6913" max="6913" width="50.5546875" style="35" customWidth="1"/>
    <col min="6914" max="6914" width="9.109375" style="35"/>
    <col min="6915" max="6915" width="13.88671875" style="35" customWidth="1"/>
    <col min="6916" max="7168" width="9.109375" style="35"/>
    <col min="7169" max="7169" width="50.5546875" style="35" customWidth="1"/>
    <col min="7170" max="7170" width="9.109375" style="35"/>
    <col min="7171" max="7171" width="13.88671875" style="35" customWidth="1"/>
    <col min="7172" max="7424" width="9.109375" style="35"/>
    <col min="7425" max="7425" width="50.5546875" style="35" customWidth="1"/>
    <col min="7426" max="7426" width="9.109375" style="35"/>
    <col min="7427" max="7427" width="13.88671875" style="35" customWidth="1"/>
    <col min="7428" max="7680" width="9.109375" style="35"/>
    <col min="7681" max="7681" width="50.5546875" style="35" customWidth="1"/>
    <col min="7682" max="7682" width="9.109375" style="35"/>
    <col min="7683" max="7683" width="13.88671875" style="35" customWidth="1"/>
    <col min="7684" max="7936" width="9.109375" style="35"/>
    <col min="7937" max="7937" width="50.5546875" style="35" customWidth="1"/>
    <col min="7938" max="7938" width="9.109375" style="35"/>
    <col min="7939" max="7939" width="13.88671875" style="35" customWidth="1"/>
    <col min="7940" max="8192" width="9.109375" style="35"/>
    <col min="8193" max="8193" width="50.5546875" style="35" customWidth="1"/>
    <col min="8194" max="8194" width="9.109375" style="35"/>
    <col min="8195" max="8195" width="13.88671875" style="35" customWidth="1"/>
    <col min="8196" max="8448" width="9.109375" style="35"/>
    <col min="8449" max="8449" width="50.5546875" style="35" customWidth="1"/>
    <col min="8450" max="8450" width="9.109375" style="35"/>
    <col min="8451" max="8451" width="13.88671875" style="35" customWidth="1"/>
    <col min="8452" max="8704" width="9.109375" style="35"/>
    <col min="8705" max="8705" width="50.5546875" style="35" customWidth="1"/>
    <col min="8706" max="8706" width="9.109375" style="35"/>
    <col min="8707" max="8707" width="13.88671875" style="35" customWidth="1"/>
    <col min="8708" max="8960" width="9.109375" style="35"/>
    <col min="8961" max="8961" width="50.5546875" style="35" customWidth="1"/>
    <col min="8962" max="8962" width="9.109375" style="35"/>
    <col min="8963" max="8963" width="13.88671875" style="35" customWidth="1"/>
    <col min="8964" max="9216" width="9.109375" style="35"/>
    <col min="9217" max="9217" width="50.5546875" style="35" customWidth="1"/>
    <col min="9218" max="9218" width="9.109375" style="35"/>
    <col min="9219" max="9219" width="13.88671875" style="35" customWidth="1"/>
    <col min="9220" max="9472" width="9.109375" style="35"/>
    <col min="9473" max="9473" width="50.5546875" style="35" customWidth="1"/>
    <col min="9474" max="9474" width="9.109375" style="35"/>
    <col min="9475" max="9475" width="13.88671875" style="35" customWidth="1"/>
    <col min="9476" max="9728" width="9.109375" style="35"/>
    <col min="9729" max="9729" width="50.5546875" style="35" customWidth="1"/>
    <col min="9730" max="9730" width="9.109375" style="35"/>
    <col min="9731" max="9731" width="13.88671875" style="35" customWidth="1"/>
    <col min="9732" max="9984" width="9.109375" style="35"/>
    <col min="9985" max="9985" width="50.5546875" style="35" customWidth="1"/>
    <col min="9986" max="9986" width="9.109375" style="35"/>
    <col min="9987" max="9987" width="13.88671875" style="35" customWidth="1"/>
    <col min="9988" max="10240" width="9.109375" style="35"/>
    <col min="10241" max="10241" width="50.5546875" style="35" customWidth="1"/>
    <col min="10242" max="10242" width="9.109375" style="35"/>
    <col min="10243" max="10243" width="13.88671875" style="35" customWidth="1"/>
    <col min="10244" max="10496" width="9.109375" style="35"/>
    <col min="10497" max="10497" width="50.5546875" style="35" customWidth="1"/>
    <col min="10498" max="10498" width="9.109375" style="35"/>
    <col min="10499" max="10499" width="13.88671875" style="35" customWidth="1"/>
    <col min="10500" max="10752" width="9.109375" style="35"/>
    <col min="10753" max="10753" width="50.5546875" style="35" customWidth="1"/>
    <col min="10754" max="10754" width="9.109375" style="35"/>
    <col min="10755" max="10755" width="13.88671875" style="35" customWidth="1"/>
    <col min="10756" max="11008" width="9.109375" style="35"/>
    <col min="11009" max="11009" width="50.5546875" style="35" customWidth="1"/>
    <col min="11010" max="11010" width="9.109375" style="35"/>
    <col min="11011" max="11011" width="13.88671875" style="35" customWidth="1"/>
    <col min="11012" max="11264" width="9.109375" style="35"/>
    <col min="11265" max="11265" width="50.5546875" style="35" customWidth="1"/>
    <col min="11266" max="11266" width="9.109375" style="35"/>
    <col min="11267" max="11267" width="13.88671875" style="35" customWidth="1"/>
    <col min="11268" max="11520" width="9.109375" style="35"/>
    <col min="11521" max="11521" width="50.5546875" style="35" customWidth="1"/>
    <col min="11522" max="11522" width="9.109375" style="35"/>
    <col min="11523" max="11523" width="13.88671875" style="35" customWidth="1"/>
    <col min="11524" max="11776" width="9.109375" style="35"/>
    <col min="11777" max="11777" width="50.5546875" style="35" customWidth="1"/>
    <col min="11778" max="11778" width="9.109375" style="35"/>
    <col min="11779" max="11779" width="13.88671875" style="35" customWidth="1"/>
    <col min="11780" max="12032" width="9.109375" style="35"/>
    <col min="12033" max="12033" width="50.5546875" style="35" customWidth="1"/>
    <col min="12034" max="12034" width="9.109375" style="35"/>
    <col min="12035" max="12035" width="13.88671875" style="35" customWidth="1"/>
    <col min="12036" max="12288" width="9.109375" style="35"/>
    <col min="12289" max="12289" width="50.5546875" style="35" customWidth="1"/>
    <col min="12290" max="12290" width="9.109375" style="35"/>
    <col min="12291" max="12291" width="13.88671875" style="35" customWidth="1"/>
    <col min="12292" max="12544" width="9.109375" style="35"/>
    <col min="12545" max="12545" width="50.5546875" style="35" customWidth="1"/>
    <col min="12546" max="12546" width="9.109375" style="35"/>
    <col min="12547" max="12547" width="13.88671875" style="35" customWidth="1"/>
    <col min="12548" max="12800" width="9.109375" style="35"/>
    <col min="12801" max="12801" width="50.5546875" style="35" customWidth="1"/>
    <col min="12802" max="12802" width="9.109375" style="35"/>
    <col min="12803" max="12803" width="13.88671875" style="35" customWidth="1"/>
    <col min="12804" max="13056" width="9.109375" style="35"/>
    <col min="13057" max="13057" width="50.5546875" style="35" customWidth="1"/>
    <col min="13058" max="13058" width="9.109375" style="35"/>
    <col min="13059" max="13059" width="13.88671875" style="35" customWidth="1"/>
    <col min="13060" max="13312" width="9.109375" style="35"/>
    <col min="13313" max="13313" width="50.5546875" style="35" customWidth="1"/>
    <col min="13314" max="13314" width="9.109375" style="35"/>
    <col min="13315" max="13315" width="13.88671875" style="35" customWidth="1"/>
    <col min="13316" max="13568" width="9.109375" style="35"/>
    <col min="13569" max="13569" width="50.5546875" style="35" customWidth="1"/>
    <col min="13570" max="13570" width="9.109375" style="35"/>
    <col min="13571" max="13571" width="13.88671875" style="35" customWidth="1"/>
    <col min="13572" max="13824" width="9.109375" style="35"/>
    <col min="13825" max="13825" width="50.5546875" style="35" customWidth="1"/>
    <col min="13826" max="13826" width="9.109375" style="35"/>
    <col min="13827" max="13827" width="13.88671875" style="35" customWidth="1"/>
    <col min="13828" max="14080" width="9.109375" style="35"/>
    <col min="14081" max="14081" width="50.5546875" style="35" customWidth="1"/>
    <col min="14082" max="14082" width="9.109375" style="35"/>
    <col min="14083" max="14083" width="13.88671875" style="35" customWidth="1"/>
    <col min="14084" max="14336" width="9.109375" style="35"/>
    <col min="14337" max="14337" width="50.5546875" style="35" customWidth="1"/>
    <col min="14338" max="14338" width="9.109375" style="35"/>
    <col min="14339" max="14339" width="13.88671875" style="35" customWidth="1"/>
    <col min="14340" max="14592" width="9.109375" style="35"/>
    <col min="14593" max="14593" width="50.5546875" style="35" customWidth="1"/>
    <col min="14594" max="14594" width="9.109375" style="35"/>
    <col min="14595" max="14595" width="13.88671875" style="35" customWidth="1"/>
    <col min="14596" max="14848" width="9.109375" style="35"/>
    <col min="14849" max="14849" width="50.5546875" style="35" customWidth="1"/>
    <col min="14850" max="14850" width="9.109375" style="35"/>
    <col min="14851" max="14851" width="13.88671875" style="35" customWidth="1"/>
    <col min="14852" max="15104" width="9.109375" style="35"/>
    <col min="15105" max="15105" width="50.5546875" style="35" customWidth="1"/>
    <col min="15106" max="15106" width="9.109375" style="35"/>
    <col min="15107" max="15107" width="13.88671875" style="35" customWidth="1"/>
    <col min="15108" max="15360" width="9.109375" style="35"/>
    <col min="15361" max="15361" width="50.5546875" style="35" customWidth="1"/>
    <col min="15362" max="15362" width="9.109375" style="35"/>
    <col min="15363" max="15363" width="13.88671875" style="35" customWidth="1"/>
    <col min="15364" max="15616" width="9.109375" style="35"/>
    <col min="15617" max="15617" width="50.5546875" style="35" customWidth="1"/>
    <col min="15618" max="15618" width="9.109375" style="35"/>
    <col min="15619" max="15619" width="13.88671875" style="35" customWidth="1"/>
    <col min="15620" max="15872" width="9.109375" style="35"/>
    <col min="15873" max="15873" width="50.5546875" style="35" customWidth="1"/>
    <col min="15874" max="15874" width="9.109375" style="35"/>
    <col min="15875" max="15875" width="13.88671875" style="35" customWidth="1"/>
    <col min="15876" max="16128" width="9.109375" style="35"/>
    <col min="16129" max="16129" width="50.5546875" style="35" customWidth="1"/>
    <col min="16130" max="16130" width="9.109375" style="35"/>
    <col min="16131" max="16131" width="13.88671875" style="35" customWidth="1"/>
    <col min="16132" max="16384" width="9.109375" style="35"/>
  </cols>
  <sheetData>
    <row r="3" spans="2:10" s="13" customFormat="1" ht="17.399999999999999">
      <c r="B3" s="10" t="s">
        <v>9</v>
      </c>
      <c r="C3" s="11"/>
      <c r="D3" s="11"/>
      <c r="E3" s="12"/>
    </row>
    <row r="4" spans="2:10" s="13" customFormat="1">
      <c r="B4" s="14"/>
      <c r="E4" s="15"/>
    </row>
    <row r="5" spans="2:10" s="17" customFormat="1" ht="14.4">
      <c r="B5" s="16" t="s">
        <v>12</v>
      </c>
      <c r="E5" s="18"/>
    </row>
    <row r="6" spans="2:10" s="17" customFormat="1" ht="15.75" customHeight="1">
      <c r="B6" s="19"/>
      <c r="C6" s="20"/>
      <c r="D6" s="20"/>
      <c r="E6" s="21"/>
    </row>
    <row r="7" spans="2:10" s="13" customFormat="1" ht="15" customHeight="1">
      <c r="B7" s="22" t="str">
        <f>+'CESTA I. FAZA'!B1</f>
        <v>I.</v>
      </c>
      <c r="C7" s="14" t="str">
        <f ca="1">+'CESTA I. FAZA'!C1</f>
        <v>CESTA I. FAZA</v>
      </c>
      <c r="D7" s="14"/>
      <c r="E7" s="23">
        <f>+'CESTA I. FAZA'!H18</f>
        <v>0</v>
      </c>
      <c r="G7" s="124"/>
      <c r="I7" s="124"/>
      <c r="J7" s="124"/>
    </row>
    <row r="8" spans="2:10" s="13" customFormat="1">
      <c r="B8" s="22"/>
      <c r="C8" s="14"/>
      <c r="D8" s="14"/>
      <c r="E8" s="23"/>
      <c r="G8" s="124"/>
      <c r="I8" s="124"/>
    </row>
    <row r="9" spans="2:10" s="13" customFormat="1" ht="15" customHeight="1">
      <c r="B9" s="22" t="str">
        <f>+'OPORNI ZID OZ-1 I. FAZA'!B1</f>
        <v>II.</v>
      </c>
      <c r="C9" s="14" t="str">
        <f ca="1">+'OPORNI ZID OZ-1 I. FAZA'!C1</f>
        <v>OPORNI ZID OZ-1 I. FAZA</v>
      </c>
      <c r="D9" s="14"/>
      <c r="E9" s="23">
        <f>+'OPORNI ZID OZ-1 I. FAZA'!H18</f>
        <v>0</v>
      </c>
      <c r="G9" s="124"/>
    </row>
    <row r="10" spans="2:10" s="13" customFormat="1" ht="15" customHeight="1">
      <c r="B10" s="22"/>
      <c r="C10" s="14"/>
      <c r="D10" s="14"/>
      <c r="E10" s="23"/>
      <c r="G10" s="124"/>
    </row>
    <row r="11" spans="2:10" s="13" customFormat="1" ht="15" customHeight="1">
      <c r="B11" s="22" t="str">
        <f>+'ODVODNJAVANJE-JAREK K1 I. FAZA'!B1</f>
        <v>III.</v>
      </c>
      <c r="C11" s="14" t="str">
        <f ca="1">+'ODVODNJAVANJE-JAREK K1 I. FAZA'!C1</f>
        <v>ODVODNJAVANJE-JAREK K1 I. FAZA</v>
      </c>
      <c r="D11" s="14"/>
      <c r="E11" s="23">
        <f>+'ODVODNJAVANJE-JAREK K1 I. FAZA'!H14</f>
        <v>0</v>
      </c>
      <c r="G11" s="124"/>
    </row>
    <row r="12" spans="2:10" s="13" customFormat="1" ht="15" customHeight="1">
      <c r="B12" s="22"/>
      <c r="C12" s="14"/>
      <c r="D12" s="14"/>
      <c r="E12" s="23"/>
      <c r="G12" s="124"/>
    </row>
    <row r="13" spans="2:10" s="13" customFormat="1" ht="15" customHeight="1">
      <c r="B13" s="22" t="str">
        <f>+'ODVODNJAVANJE-JAREK K2 I. FAZA'!B1</f>
        <v>IV.</v>
      </c>
      <c r="C13" s="14" t="str">
        <f ca="1">+'ODVODNJAVANJE-JAREK K2 I. FAZA'!C1</f>
        <v>ODVODNJAVANJE-JAREK K2 I. FAZA</v>
      </c>
      <c r="D13" s="14"/>
      <c r="E13" s="23">
        <f>+'ODVODNJAVANJE-JAREK K2 I. FAZA'!H14</f>
        <v>0</v>
      </c>
      <c r="G13" s="124"/>
      <c r="I13" s="124"/>
      <c r="J13" s="124"/>
    </row>
    <row r="14" spans="2:10" s="13" customFormat="1" ht="15" customHeight="1">
      <c r="B14" s="22"/>
      <c r="C14" s="14"/>
      <c r="D14" s="14"/>
      <c r="E14" s="23"/>
      <c r="G14" s="124"/>
      <c r="J14" s="124"/>
    </row>
    <row r="15" spans="2:10" s="13" customFormat="1" ht="15" customHeight="1">
      <c r="B15" s="22" t="str">
        <f>+'ODVODNJAVANJE-JAREK K3 I. FAZA'!B1</f>
        <v>V.</v>
      </c>
      <c r="C15" s="14" t="str">
        <f ca="1">+'ODVODNJAVANJE-JAREK K3 I. FAZA'!C1</f>
        <v>ODVODNJAVANJE-JAREK K3 I. FAZA</v>
      </c>
      <c r="D15" s="14"/>
      <c r="E15" s="23">
        <f>+'ODVODNJAVANJE-JAREK K3 I. FAZA'!H12</f>
        <v>0</v>
      </c>
      <c r="G15" s="124"/>
      <c r="I15" s="124"/>
      <c r="J15" s="124"/>
    </row>
    <row r="16" spans="2:10" s="13" customFormat="1" ht="15" customHeight="1">
      <c r="B16" s="22"/>
      <c r="C16" s="14"/>
      <c r="D16" s="14"/>
      <c r="E16" s="23"/>
      <c r="G16" s="124"/>
      <c r="J16" s="124"/>
    </row>
    <row r="17" spans="2:10" s="13" customFormat="1" ht="15" customHeight="1">
      <c r="B17" s="22" t="str">
        <f>+'ODVODNJAVANJE ZA HIŠO I. FAZA'!B1</f>
        <v>VI.</v>
      </c>
      <c r="C17" s="14" t="str">
        <f ca="1">+'ODVODNJAVANJE ZA HIŠO I. FAZA'!C1</f>
        <v>ODVODNJAVANJE ZA HIŠO I. FAZA</v>
      </c>
      <c r="D17" s="14"/>
      <c r="E17" s="23">
        <f>+'ODVODNJAVANJE ZA HIŠO I. FAZA'!H14</f>
        <v>0</v>
      </c>
      <c r="G17" s="124"/>
      <c r="I17" s="124"/>
      <c r="J17" s="124"/>
    </row>
    <row r="18" spans="2:10" s="13" customFormat="1" ht="15" customHeight="1">
      <c r="B18" s="22"/>
      <c r="C18" s="14"/>
      <c r="D18" s="14"/>
      <c r="E18" s="23"/>
      <c r="G18" s="124"/>
      <c r="J18" s="124"/>
    </row>
    <row r="19" spans="2:10" s="13" customFormat="1" ht="15" customHeight="1">
      <c r="B19" s="22" t="str">
        <f>+'OPORNI ZID OZ-2 II. FAZA'!B1</f>
        <v>VII.</v>
      </c>
      <c r="C19" s="14" t="str">
        <f ca="1">+'OPORNI ZID OZ-2 II. FAZA'!C1</f>
        <v>OPORNI ZID OZ-2 II. FAZA</v>
      </c>
      <c r="D19" s="14"/>
      <c r="E19" s="23">
        <f>+'OPORNI ZID OZ-2 II. FAZA'!H18</f>
        <v>0</v>
      </c>
      <c r="G19" s="124"/>
      <c r="I19" s="124"/>
      <c r="J19" s="124"/>
    </row>
    <row r="20" spans="2:10" s="13" customFormat="1" ht="15" customHeight="1">
      <c r="B20" s="22"/>
      <c r="C20" s="14"/>
      <c r="D20" s="14"/>
      <c r="E20" s="23"/>
      <c r="G20" s="124"/>
      <c r="J20" s="124"/>
    </row>
    <row r="21" spans="2:10" s="13" customFormat="1" ht="15" customHeight="1">
      <c r="B21" s="22" t="str">
        <f>+'OSTALA DELA IN STORITVE'!B1</f>
        <v>VIII.</v>
      </c>
      <c r="C21" s="14" t="str">
        <f ca="1">+'OSTALA DELA IN STORITVE'!C1</f>
        <v>OSTALA DELA IN STORITVE</v>
      </c>
      <c r="D21" s="14"/>
      <c r="E21" s="23">
        <f>+'OSTALA DELA IN STORITVE'!H10</f>
        <v>0</v>
      </c>
      <c r="G21" s="124"/>
      <c r="I21" s="124"/>
      <c r="J21" s="124"/>
    </row>
    <row r="22" spans="2:10" s="13" customFormat="1" ht="15" customHeight="1">
      <c r="B22" s="24"/>
      <c r="C22" s="25"/>
      <c r="D22" s="25"/>
      <c r="E22" s="26"/>
      <c r="G22" s="124"/>
    </row>
    <row r="23" spans="2:10" s="14" customFormat="1" ht="15" customHeight="1" thickBot="1">
      <c r="B23" s="27"/>
      <c r="C23" s="28" t="s">
        <v>10</v>
      </c>
      <c r="D23" s="28"/>
      <c r="E23" s="29">
        <f>SUM(E7:E21)</f>
        <v>0</v>
      </c>
    </row>
    <row r="24" spans="2:10" s="13" customFormat="1" ht="15" customHeight="1" thickTop="1">
      <c r="B24" s="30"/>
      <c r="E24" s="31"/>
    </row>
    <row r="25" spans="2:10" s="13" customFormat="1" ht="14.4">
      <c r="B25" s="126" t="s">
        <v>135</v>
      </c>
      <c r="C25" s="125" t="s">
        <v>445</v>
      </c>
      <c r="D25" s="32">
        <v>0.1</v>
      </c>
      <c r="E25" s="31">
        <f>+E23*$D25</f>
        <v>0</v>
      </c>
    </row>
    <row r="26" spans="2:10" s="13" customFormat="1" ht="15" customHeight="1">
      <c r="B26" s="30"/>
      <c r="E26" s="33"/>
    </row>
    <row r="27" spans="2:10" s="14" customFormat="1" ht="15" customHeight="1" thickBot="1">
      <c r="B27" s="27"/>
      <c r="C27" s="28" t="s">
        <v>22</v>
      </c>
      <c r="D27" s="28"/>
      <c r="E27" s="29">
        <f>SUM(E23:E25)</f>
        <v>0</v>
      </c>
    </row>
    <row r="28" spans="2:10" ht="14.4" thickTop="1">
      <c r="B28" s="34"/>
      <c r="E28" s="36"/>
    </row>
    <row r="29" spans="2:10" s="13" customFormat="1" ht="15" customHeight="1">
      <c r="B29" s="30"/>
      <c r="D29" s="32">
        <v>0.22</v>
      </c>
      <c r="E29" s="31">
        <f>+E27*$D29</f>
        <v>0</v>
      </c>
    </row>
    <row r="30" spans="2:10" s="13" customFormat="1" ht="15" customHeight="1">
      <c r="B30" s="30"/>
      <c r="E30" s="33"/>
    </row>
    <row r="31" spans="2:10" s="14" customFormat="1" ht="15" customHeight="1" thickBot="1">
      <c r="B31" s="27"/>
      <c r="C31" s="28" t="s">
        <v>11</v>
      </c>
      <c r="D31" s="28"/>
      <c r="E31" s="42">
        <f>SUM(E27:E29)</f>
        <v>0</v>
      </c>
    </row>
    <row r="32" spans="2:10" ht="14.4" thickTop="1"/>
    <row r="38" spans="3:3">
      <c r="C38" s="38"/>
    </row>
    <row r="39" spans="3:3">
      <c r="C39" s="37"/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&amp;C&amp;"-,Ležeče"Sanacija zidov in ureditev odvodnjavanja »Podkraj« na cesti R3-621/1412 Podkraj – Col v km 15,300&amp;R&amp;"-,Ležeče"RAZPIS 2022</oddHeader>
    <oddFooter>Stran &amp;P od &amp;N</oddFooter>
  </headerFooter>
  <colBreaks count="1" manualBreakCount="1">
    <brk id="5" max="1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339C"/>
  </sheetPr>
  <dimension ref="B1:O28"/>
  <sheetViews>
    <sheetView view="pageBreakPreview" topLeftCell="A7" zoomScale="85" zoomScaleNormal="100" zoomScaleSheetLayoutView="85" workbookViewId="0">
      <selection activeCell="D19" sqref="D19"/>
    </sheetView>
  </sheetViews>
  <sheetFormatPr defaultColWidth="9.109375" defaultRowHeight="15.6"/>
  <cols>
    <col min="1" max="1" width="9.109375" style="133"/>
    <col min="2" max="3" width="10.6640625" style="135" customWidth="1"/>
    <col min="4" max="4" width="47.6640625" style="193" customWidth="1"/>
    <col min="5" max="5" width="14.6640625" style="1" customWidth="1"/>
    <col min="6" max="6" width="12.6640625" style="1" customWidth="1"/>
    <col min="7" max="7" width="15.6640625" style="1" customWidth="1"/>
    <col min="8" max="8" width="15.6640625" style="131" customWidth="1"/>
    <col min="9" max="9" width="11.5546875" style="132" bestFit="1" customWidth="1"/>
    <col min="10" max="10" width="10.109375" style="133" bestFit="1" customWidth="1"/>
    <col min="11" max="12" width="9.109375" style="133"/>
    <col min="13" max="13" width="9.109375" style="133" customWidth="1"/>
    <col min="14" max="14" width="10.6640625" style="133" bestFit="1" customWidth="1"/>
    <col min="15" max="16384" width="9.109375" style="133"/>
  </cols>
  <sheetData>
    <row r="1" spans="2:10">
      <c r="B1" s="128" t="s">
        <v>134</v>
      </c>
      <c r="C1" s="129" t="str">
        <f ca="1">MID(CELL("filename",A1),FIND("]",CELL("filename",A1))+1,255)</f>
        <v>OSTALA DELA IN STORITVE</v>
      </c>
    </row>
    <row r="3" spans="2:10">
      <c r="B3" s="134" t="s">
        <v>13</v>
      </c>
    </row>
    <row r="4" spans="2:10">
      <c r="B4" s="136" t="str">
        <f ca="1">"REKAPITULACIJA "&amp;C1</f>
        <v>REKAPITULACIJA OSTALA DELA IN STORITVE</v>
      </c>
      <c r="C4" s="137"/>
      <c r="D4" s="137"/>
      <c r="E4" s="2"/>
      <c r="F4" s="2"/>
      <c r="G4" s="2"/>
      <c r="H4" s="9"/>
      <c r="I4" s="138"/>
    </row>
    <row r="5" spans="2:10">
      <c r="B5" s="139"/>
      <c r="C5" s="140"/>
      <c r="D5" s="141"/>
      <c r="H5" s="142"/>
      <c r="I5" s="143"/>
      <c r="J5" s="144"/>
    </row>
    <row r="6" spans="2:10">
      <c r="B6" s="145" t="s">
        <v>43</v>
      </c>
      <c r="D6" s="146" t="str">
        <f>VLOOKUP(B6,$B$12:$H$9776,2,FALSE)</f>
        <v>PRIPRAVLJALNA DELA</v>
      </c>
      <c r="E6" s="147"/>
      <c r="F6" s="131"/>
      <c r="H6" s="148">
        <f>VLOOKUP($D6&amp;" SKUPAJ:",$G$12:H$9840,2,FALSE)</f>
        <v>0</v>
      </c>
      <c r="I6" s="149"/>
      <c r="J6" s="150"/>
    </row>
    <row r="7" spans="2:10">
      <c r="B7" s="145"/>
      <c r="D7" s="146"/>
      <c r="E7" s="147"/>
      <c r="F7" s="131"/>
      <c r="H7" s="148"/>
      <c r="I7" s="151"/>
      <c r="J7" s="152"/>
    </row>
    <row r="8" spans="2:10">
      <c r="B8" s="145" t="s">
        <v>44</v>
      </c>
      <c r="D8" s="146" t="str">
        <f>VLOOKUP(B8,$B$12:$H$9776,2,FALSE)</f>
        <v>PROJEKTNA DOKUMENTACIJA</v>
      </c>
      <c r="E8" s="147"/>
      <c r="F8" s="131"/>
      <c r="H8" s="148">
        <f>VLOOKUP($D8&amp;" SKUPAJ:",$G$12:H$9840,2,FALSE)</f>
        <v>0</v>
      </c>
      <c r="I8" s="153"/>
      <c r="J8" s="154"/>
    </row>
    <row r="9" spans="2:10" s="132" customFormat="1" ht="16.2" thickBot="1">
      <c r="B9" s="155"/>
      <c r="C9" s="156"/>
      <c r="D9" s="157"/>
      <c r="E9" s="158"/>
      <c r="F9" s="159"/>
      <c r="G9" s="3"/>
      <c r="H9" s="160"/>
    </row>
    <row r="10" spans="2:10" s="132" customFormat="1" ht="16.2" thickTop="1">
      <c r="B10" s="161"/>
      <c r="C10" s="162"/>
      <c r="D10" s="163"/>
      <c r="E10" s="4"/>
      <c r="F10" s="164"/>
      <c r="G10" s="4" t="str">
        <f ca="1">"SKUPAJ "&amp;C1&amp;" (BREZ DDV):"</f>
        <v>SKUPAJ OSTALA DELA IN STORITVE (BREZ DDV):</v>
      </c>
      <c r="H10" s="165">
        <f>SUM(H6:H8)</f>
        <v>0</v>
      </c>
    </row>
    <row r="12" spans="2:10" s="132" customFormat="1" ht="16.2" thickBot="1">
      <c r="B12" s="166" t="s">
        <v>0</v>
      </c>
      <c r="C12" s="167" t="s">
        <v>1</v>
      </c>
      <c r="D12" s="168" t="s">
        <v>2</v>
      </c>
      <c r="E12" s="5" t="s">
        <v>3</v>
      </c>
      <c r="F12" s="5" t="s">
        <v>4</v>
      </c>
      <c r="G12" s="5" t="s">
        <v>5</v>
      </c>
      <c r="H12" s="5" t="s">
        <v>6</v>
      </c>
    </row>
    <row r="14" spans="2:10">
      <c r="B14" s="217"/>
      <c r="C14" s="217"/>
      <c r="D14" s="217"/>
      <c r="E14" s="217"/>
      <c r="F14" s="217"/>
      <c r="G14" s="41"/>
      <c r="H14" s="41"/>
    </row>
    <row r="16" spans="2:10" s="132" customFormat="1">
      <c r="B16" s="169" t="s">
        <v>43</v>
      </c>
      <c r="C16" s="215" t="s">
        <v>144</v>
      </c>
      <c r="D16" s="215"/>
      <c r="E16" s="170"/>
      <c r="F16" s="171"/>
      <c r="G16" s="6"/>
      <c r="H16" s="172"/>
    </row>
    <row r="17" spans="2:15" s="132" customFormat="1">
      <c r="B17" s="173"/>
      <c r="C17" s="216"/>
      <c r="D17" s="216"/>
      <c r="E17" s="216"/>
      <c r="F17" s="216"/>
      <c r="G17" s="7"/>
      <c r="H17" s="174"/>
    </row>
    <row r="18" spans="2:15" s="47" customFormat="1" ht="62.4">
      <c r="B18" s="95">
        <f>+COUNT($B$17:B17)+1</f>
        <v>1</v>
      </c>
      <c r="C18" s="96" t="s">
        <v>142</v>
      </c>
      <c r="D18" s="97" t="s">
        <v>456</v>
      </c>
      <c r="E18" s="54" t="s">
        <v>127</v>
      </c>
      <c r="F18" s="54">
        <v>1</v>
      </c>
      <c r="G18" s="192"/>
      <c r="H18" s="94">
        <f>+$F18*G18</f>
        <v>0</v>
      </c>
      <c r="J18" s="48"/>
    </row>
    <row r="19" spans="2:15" s="132" customFormat="1" ht="15.75" customHeight="1">
      <c r="B19" s="178"/>
      <c r="C19" s="179"/>
      <c r="D19" s="180"/>
      <c r="E19" s="181"/>
      <c r="F19" s="182"/>
      <c r="G19" s="40"/>
      <c r="H19" s="40"/>
    </row>
    <row r="20" spans="2:15" s="132" customFormat="1" ht="16.2" thickBot="1">
      <c r="B20" s="183"/>
      <c r="C20" s="184"/>
      <c r="D20" s="184"/>
      <c r="E20" s="185"/>
      <c r="F20" s="185"/>
      <c r="G20" s="8" t="str">
        <f>C16&amp;" SKUPAJ:"</f>
        <v>PRIPRAVLJALNA DELA SKUPAJ:</v>
      </c>
      <c r="H20" s="186">
        <f>SUM(H$18:H$18)</f>
        <v>0</v>
      </c>
    </row>
    <row r="22" spans="2:15" s="132" customFormat="1">
      <c r="B22" s="169" t="s">
        <v>44</v>
      </c>
      <c r="C22" s="215" t="s">
        <v>143</v>
      </c>
      <c r="D22" s="215"/>
      <c r="E22" s="170"/>
      <c r="F22" s="171"/>
      <c r="G22" s="6"/>
      <c r="H22" s="172"/>
    </row>
    <row r="23" spans="2:15" s="132" customFormat="1">
      <c r="B23" s="173"/>
      <c r="C23" s="216"/>
      <c r="D23" s="216"/>
      <c r="E23" s="216"/>
      <c r="F23" s="216"/>
      <c r="G23" s="7"/>
      <c r="H23" s="174"/>
    </row>
    <row r="24" spans="2:15" s="132" customFormat="1" ht="31.2">
      <c r="B24" s="175">
        <f>+COUNT($B$23:B23)+1</f>
        <v>1</v>
      </c>
      <c r="C24" s="176" t="s">
        <v>104</v>
      </c>
      <c r="D24" s="191" t="s">
        <v>105</v>
      </c>
      <c r="E24" s="9" t="s">
        <v>129</v>
      </c>
      <c r="F24" s="9">
        <v>1</v>
      </c>
      <c r="G24" s="9"/>
      <c r="H24" s="174">
        <f t="shared" ref="H24" si="0">+$F24*G24</f>
        <v>0</v>
      </c>
      <c r="J24" s="133"/>
    </row>
    <row r="25" spans="2:15" s="132" customFormat="1" ht="31.2">
      <c r="B25" s="175">
        <f>+COUNT($B$23:B24)+1</f>
        <v>2</v>
      </c>
      <c r="C25" s="176" t="s">
        <v>106</v>
      </c>
      <c r="D25" s="177" t="s">
        <v>107</v>
      </c>
      <c r="E25" s="9" t="s">
        <v>129</v>
      </c>
      <c r="F25" s="9">
        <v>1</v>
      </c>
      <c r="G25" s="111"/>
      <c r="H25" s="174">
        <f t="shared" ref="H25" si="1">+$F25*G25</f>
        <v>0</v>
      </c>
      <c r="J25" s="133"/>
      <c r="O25" s="1"/>
    </row>
    <row r="26" spans="2:15" s="132" customFormat="1" ht="78">
      <c r="B26" s="175">
        <f>+COUNT($B$23:B25)+1</f>
        <v>3</v>
      </c>
      <c r="C26" s="176" t="s">
        <v>142</v>
      </c>
      <c r="D26" s="177" t="s">
        <v>145</v>
      </c>
      <c r="E26" s="9" t="s">
        <v>129</v>
      </c>
      <c r="F26" s="9">
        <v>1</v>
      </c>
      <c r="G26" s="111"/>
      <c r="H26" s="174">
        <f t="shared" ref="H26" si="2">+$F26*G26</f>
        <v>0</v>
      </c>
      <c r="J26" s="133"/>
      <c r="N26" s="1"/>
    </row>
    <row r="27" spans="2:15" s="132" customFormat="1" ht="15.75" customHeight="1">
      <c r="B27" s="178"/>
      <c r="C27" s="179"/>
      <c r="D27" s="180"/>
      <c r="E27" s="181"/>
      <c r="F27" s="182"/>
      <c r="G27" s="40"/>
      <c r="H27" s="40"/>
    </row>
    <row r="28" spans="2:15" s="132" customFormat="1" ht="16.2" thickBot="1">
      <c r="B28" s="183"/>
      <c r="C28" s="184"/>
      <c r="D28" s="184"/>
      <c r="E28" s="185"/>
      <c r="F28" s="185"/>
      <c r="G28" s="8" t="str">
        <f>C22&amp;" SKUPAJ:"</f>
        <v>PROJEKTNA DOKUMENTACIJA SKUPAJ:</v>
      </c>
      <c r="H28" s="186">
        <f>SUM(H$24:H$26)</f>
        <v>0</v>
      </c>
    </row>
  </sheetData>
  <mergeCells count="5">
    <mergeCell ref="C22:D22"/>
    <mergeCell ref="C23:F23"/>
    <mergeCell ref="B14:F14"/>
    <mergeCell ref="C16:D16"/>
    <mergeCell ref="C17:F1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&amp;C&amp;"-,Ležeče"Sanacija zidov in ureditev odvodnjavanja »Podkraj« na cesti R3-621/1412 Podkraj – Col v km 15,300&amp;R&amp;"-,Ležeče"RAZPIS 2022</oddHeader>
    <oddFooter>Stran &amp;P od &amp;N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45"/>
  <sheetViews>
    <sheetView view="pageBreakPreview" topLeftCell="A7" zoomScaleNormal="100" zoomScaleSheetLayoutView="100" workbookViewId="0">
      <selection activeCell="C13" sqref="C13"/>
    </sheetView>
  </sheetViews>
  <sheetFormatPr defaultRowHeight="13.8"/>
  <cols>
    <col min="1" max="1" width="9.109375" style="114"/>
    <col min="2" max="2" width="14.33203125" style="114" customWidth="1"/>
    <col min="3" max="3" width="9.6640625" style="114" bestFit="1" customWidth="1"/>
    <col min="4" max="4" width="69.109375" style="114" customWidth="1"/>
    <col min="5" max="5" width="9.109375" style="114"/>
    <col min="6" max="6" width="7.88671875" style="114" customWidth="1"/>
    <col min="7" max="7" width="12.6640625" style="114" customWidth="1"/>
    <col min="8" max="257" width="9.109375" style="114"/>
    <col min="258" max="258" width="10.44140625" style="114" customWidth="1"/>
    <col min="259" max="259" width="9.109375" style="114"/>
    <col min="260" max="260" width="44" style="114" customWidth="1"/>
    <col min="261" max="261" width="9.109375" style="114"/>
    <col min="262" max="262" width="7.88671875" style="114" customWidth="1"/>
    <col min="263" max="513" width="9.109375" style="114"/>
    <col min="514" max="514" width="10.44140625" style="114" customWidth="1"/>
    <col min="515" max="515" width="9.109375" style="114"/>
    <col min="516" max="516" width="44" style="114" customWidth="1"/>
    <col min="517" max="517" width="9.109375" style="114"/>
    <col min="518" max="518" width="7.88671875" style="114" customWidth="1"/>
    <col min="519" max="769" width="9.109375" style="114"/>
    <col min="770" max="770" width="10.44140625" style="114" customWidth="1"/>
    <col min="771" max="771" width="9.109375" style="114"/>
    <col min="772" max="772" width="44" style="114" customWidth="1"/>
    <col min="773" max="773" width="9.109375" style="114"/>
    <col min="774" max="774" width="7.88671875" style="114" customWidth="1"/>
    <col min="775" max="1025" width="9.109375" style="114"/>
    <col min="1026" max="1026" width="10.44140625" style="114" customWidth="1"/>
    <col min="1027" max="1027" width="9.109375" style="114"/>
    <col min="1028" max="1028" width="44" style="114" customWidth="1"/>
    <col min="1029" max="1029" width="9.109375" style="114"/>
    <col min="1030" max="1030" width="7.88671875" style="114" customWidth="1"/>
    <col min="1031" max="1281" width="9.109375" style="114"/>
    <col min="1282" max="1282" width="10.44140625" style="114" customWidth="1"/>
    <col min="1283" max="1283" width="9.109375" style="114"/>
    <col min="1284" max="1284" width="44" style="114" customWidth="1"/>
    <col min="1285" max="1285" width="9.109375" style="114"/>
    <col min="1286" max="1286" width="7.88671875" style="114" customWidth="1"/>
    <col min="1287" max="1537" width="9.109375" style="114"/>
    <col min="1538" max="1538" width="10.44140625" style="114" customWidth="1"/>
    <col min="1539" max="1539" width="9.109375" style="114"/>
    <col min="1540" max="1540" width="44" style="114" customWidth="1"/>
    <col min="1541" max="1541" width="9.109375" style="114"/>
    <col min="1542" max="1542" width="7.88671875" style="114" customWidth="1"/>
    <col min="1543" max="1793" width="9.109375" style="114"/>
    <col min="1794" max="1794" width="10.44140625" style="114" customWidth="1"/>
    <col min="1795" max="1795" width="9.109375" style="114"/>
    <col min="1796" max="1796" width="44" style="114" customWidth="1"/>
    <col min="1797" max="1797" width="9.109375" style="114"/>
    <col min="1798" max="1798" width="7.88671875" style="114" customWidth="1"/>
    <col min="1799" max="2049" width="9.109375" style="114"/>
    <col min="2050" max="2050" width="10.44140625" style="114" customWidth="1"/>
    <col min="2051" max="2051" width="9.109375" style="114"/>
    <col min="2052" max="2052" width="44" style="114" customWidth="1"/>
    <col min="2053" max="2053" width="9.109375" style="114"/>
    <col min="2054" max="2054" width="7.88671875" style="114" customWidth="1"/>
    <col min="2055" max="2305" width="9.109375" style="114"/>
    <col min="2306" max="2306" width="10.44140625" style="114" customWidth="1"/>
    <col min="2307" max="2307" width="9.109375" style="114"/>
    <col min="2308" max="2308" width="44" style="114" customWidth="1"/>
    <col min="2309" max="2309" width="9.109375" style="114"/>
    <col min="2310" max="2310" width="7.88671875" style="114" customWidth="1"/>
    <col min="2311" max="2561" width="9.109375" style="114"/>
    <col min="2562" max="2562" width="10.44140625" style="114" customWidth="1"/>
    <col min="2563" max="2563" width="9.109375" style="114"/>
    <col min="2564" max="2564" width="44" style="114" customWidth="1"/>
    <col min="2565" max="2565" width="9.109375" style="114"/>
    <col min="2566" max="2566" width="7.88671875" style="114" customWidth="1"/>
    <col min="2567" max="2817" width="9.109375" style="114"/>
    <col min="2818" max="2818" width="10.44140625" style="114" customWidth="1"/>
    <col min="2819" max="2819" width="9.109375" style="114"/>
    <col min="2820" max="2820" width="44" style="114" customWidth="1"/>
    <col min="2821" max="2821" width="9.109375" style="114"/>
    <col min="2822" max="2822" width="7.88671875" style="114" customWidth="1"/>
    <col min="2823" max="3073" width="9.109375" style="114"/>
    <col min="3074" max="3074" width="10.44140625" style="114" customWidth="1"/>
    <col min="3075" max="3075" width="9.109375" style="114"/>
    <col min="3076" max="3076" width="44" style="114" customWidth="1"/>
    <col min="3077" max="3077" width="9.109375" style="114"/>
    <col min="3078" max="3078" width="7.88671875" style="114" customWidth="1"/>
    <col min="3079" max="3329" width="9.109375" style="114"/>
    <col min="3330" max="3330" width="10.44140625" style="114" customWidth="1"/>
    <col min="3331" max="3331" width="9.109375" style="114"/>
    <col min="3332" max="3332" width="44" style="114" customWidth="1"/>
    <col min="3333" max="3333" width="9.109375" style="114"/>
    <col min="3334" max="3334" width="7.88671875" style="114" customWidth="1"/>
    <col min="3335" max="3585" width="9.109375" style="114"/>
    <col min="3586" max="3586" width="10.44140625" style="114" customWidth="1"/>
    <col min="3587" max="3587" width="9.109375" style="114"/>
    <col min="3588" max="3588" width="44" style="114" customWidth="1"/>
    <col min="3589" max="3589" width="9.109375" style="114"/>
    <col min="3590" max="3590" width="7.88671875" style="114" customWidth="1"/>
    <col min="3591" max="3841" width="9.109375" style="114"/>
    <col min="3842" max="3842" width="10.44140625" style="114" customWidth="1"/>
    <col min="3843" max="3843" width="9.109375" style="114"/>
    <col min="3844" max="3844" width="44" style="114" customWidth="1"/>
    <col min="3845" max="3845" width="9.109375" style="114"/>
    <col min="3846" max="3846" width="7.88671875" style="114" customWidth="1"/>
    <col min="3847" max="4097" width="9.109375" style="114"/>
    <col min="4098" max="4098" width="10.44140625" style="114" customWidth="1"/>
    <col min="4099" max="4099" width="9.109375" style="114"/>
    <col min="4100" max="4100" width="44" style="114" customWidth="1"/>
    <col min="4101" max="4101" width="9.109375" style="114"/>
    <col min="4102" max="4102" width="7.88671875" style="114" customWidth="1"/>
    <col min="4103" max="4353" width="9.109375" style="114"/>
    <col min="4354" max="4354" width="10.44140625" style="114" customWidth="1"/>
    <col min="4355" max="4355" width="9.109375" style="114"/>
    <col min="4356" max="4356" width="44" style="114" customWidth="1"/>
    <col min="4357" max="4357" width="9.109375" style="114"/>
    <col min="4358" max="4358" width="7.88671875" style="114" customWidth="1"/>
    <col min="4359" max="4609" width="9.109375" style="114"/>
    <col min="4610" max="4610" width="10.44140625" style="114" customWidth="1"/>
    <col min="4611" max="4611" width="9.109375" style="114"/>
    <col min="4612" max="4612" width="44" style="114" customWidth="1"/>
    <col min="4613" max="4613" width="9.109375" style="114"/>
    <col min="4614" max="4614" width="7.88671875" style="114" customWidth="1"/>
    <col min="4615" max="4865" width="9.109375" style="114"/>
    <col min="4866" max="4866" width="10.44140625" style="114" customWidth="1"/>
    <col min="4867" max="4867" width="9.109375" style="114"/>
    <col min="4868" max="4868" width="44" style="114" customWidth="1"/>
    <col min="4869" max="4869" width="9.109375" style="114"/>
    <col min="4870" max="4870" width="7.88671875" style="114" customWidth="1"/>
    <col min="4871" max="5121" width="9.109375" style="114"/>
    <col min="5122" max="5122" width="10.44140625" style="114" customWidth="1"/>
    <col min="5123" max="5123" width="9.109375" style="114"/>
    <col min="5124" max="5124" width="44" style="114" customWidth="1"/>
    <col min="5125" max="5125" width="9.109375" style="114"/>
    <col min="5126" max="5126" width="7.88671875" style="114" customWidth="1"/>
    <col min="5127" max="5377" width="9.109375" style="114"/>
    <col min="5378" max="5378" width="10.44140625" style="114" customWidth="1"/>
    <col min="5379" max="5379" width="9.109375" style="114"/>
    <col min="5380" max="5380" width="44" style="114" customWidth="1"/>
    <col min="5381" max="5381" width="9.109375" style="114"/>
    <col min="5382" max="5382" width="7.88671875" style="114" customWidth="1"/>
    <col min="5383" max="5633" width="9.109375" style="114"/>
    <col min="5634" max="5634" width="10.44140625" style="114" customWidth="1"/>
    <col min="5635" max="5635" width="9.109375" style="114"/>
    <col min="5636" max="5636" width="44" style="114" customWidth="1"/>
    <col min="5637" max="5637" width="9.109375" style="114"/>
    <col min="5638" max="5638" width="7.88671875" style="114" customWidth="1"/>
    <col min="5639" max="5889" width="9.109375" style="114"/>
    <col min="5890" max="5890" width="10.44140625" style="114" customWidth="1"/>
    <col min="5891" max="5891" width="9.109375" style="114"/>
    <col min="5892" max="5892" width="44" style="114" customWidth="1"/>
    <col min="5893" max="5893" width="9.109375" style="114"/>
    <col min="5894" max="5894" width="7.88671875" style="114" customWidth="1"/>
    <col min="5895" max="6145" width="9.109375" style="114"/>
    <col min="6146" max="6146" width="10.44140625" style="114" customWidth="1"/>
    <col min="6147" max="6147" width="9.109375" style="114"/>
    <col min="6148" max="6148" width="44" style="114" customWidth="1"/>
    <col min="6149" max="6149" width="9.109375" style="114"/>
    <col min="6150" max="6150" width="7.88671875" style="114" customWidth="1"/>
    <col min="6151" max="6401" width="9.109375" style="114"/>
    <col min="6402" max="6402" width="10.44140625" style="114" customWidth="1"/>
    <col min="6403" max="6403" width="9.109375" style="114"/>
    <col min="6404" max="6404" width="44" style="114" customWidth="1"/>
    <col min="6405" max="6405" width="9.109375" style="114"/>
    <col min="6406" max="6406" width="7.88671875" style="114" customWidth="1"/>
    <col min="6407" max="6657" width="9.109375" style="114"/>
    <col min="6658" max="6658" width="10.44140625" style="114" customWidth="1"/>
    <col min="6659" max="6659" width="9.109375" style="114"/>
    <col min="6660" max="6660" width="44" style="114" customWidth="1"/>
    <col min="6661" max="6661" width="9.109375" style="114"/>
    <col min="6662" max="6662" width="7.88671875" style="114" customWidth="1"/>
    <col min="6663" max="6913" width="9.109375" style="114"/>
    <col min="6914" max="6914" width="10.44140625" style="114" customWidth="1"/>
    <col min="6915" max="6915" width="9.109375" style="114"/>
    <col min="6916" max="6916" width="44" style="114" customWidth="1"/>
    <col min="6917" max="6917" width="9.109375" style="114"/>
    <col min="6918" max="6918" width="7.88671875" style="114" customWidth="1"/>
    <col min="6919" max="7169" width="9.109375" style="114"/>
    <col min="7170" max="7170" width="10.44140625" style="114" customWidth="1"/>
    <col min="7171" max="7171" width="9.109375" style="114"/>
    <col min="7172" max="7172" width="44" style="114" customWidth="1"/>
    <col min="7173" max="7173" width="9.109375" style="114"/>
    <col min="7174" max="7174" width="7.88671875" style="114" customWidth="1"/>
    <col min="7175" max="7425" width="9.109375" style="114"/>
    <col min="7426" max="7426" width="10.44140625" style="114" customWidth="1"/>
    <col min="7427" max="7427" width="9.109375" style="114"/>
    <col min="7428" max="7428" width="44" style="114" customWidth="1"/>
    <col min="7429" max="7429" width="9.109375" style="114"/>
    <col min="7430" max="7430" width="7.88671875" style="114" customWidth="1"/>
    <col min="7431" max="7681" width="9.109375" style="114"/>
    <col min="7682" max="7682" width="10.44140625" style="114" customWidth="1"/>
    <col min="7683" max="7683" width="9.109375" style="114"/>
    <col min="7684" max="7684" width="44" style="114" customWidth="1"/>
    <col min="7685" max="7685" width="9.109375" style="114"/>
    <col min="7686" max="7686" width="7.88671875" style="114" customWidth="1"/>
    <col min="7687" max="7937" width="9.109375" style="114"/>
    <col min="7938" max="7938" width="10.44140625" style="114" customWidth="1"/>
    <col min="7939" max="7939" width="9.109375" style="114"/>
    <col min="7940" max="7940" width="44" style="114" customWidth="1"/>
    <col min="7941" max="7941" width="9.109375" style="114"/>
    <col min="7942" max="7942" width="7.88671875" style="114" customWidth="1"/>
    <col min="7943" max="8193" width="9.109375" style="114"/>
    <col min="8194" max="8194" width="10.44140625" style="114" customWidth="1"/>
    <col min="8195" max="8195" width="9.109375" style="114"/>
    <col min="8196" max="8196" width="44" style="114" customWidth="1"/>
    <col min="8197" max="8197" width="9.109375" style="114"/>
    <col min="8198" max="8198" width="7.88671875" style="114" customWidth="1"/>
    <col min="8199" max="8449" width="9.109375" style="114"/>
    <col min="8450" max="8450" width="10.44140625" style="114" customWidth="1"/>
    <col min="8451" max="8451" width="9.109375" style="114"/>
    <col min="8452" max="8452" width="44" style="114" customWidth="1"/>
    <col min="8453" max="8453" width="9.109375" style="114"/>
    <col min="8454" max="8454" width="7.88671875" style="114" customWidth="1"/>
    <col min="8455" max="8705" width="9.109375" style="114"/>
    <col min="8706" max="8706" width="10.44140625" style="114" customWidth="1"/>
    <col min="8707" max="8707" width="9.109375" style="114"/>
    <col min="8708" max="8708" width="44" style="114" customWidth="1"/>
    <col min="8709" max="8709" width="9.109375" style="114"/>
    <col min="8710" max="8710" width="7.88671875" style="114" customWidth="1"/>
    <col min="8711" max="8961" width="9.109375" style="114"/>
    <col min="8962" max="8962" width="10.44140625" style="114" customWidth="1"/>
    <col min="8963" max="8963" width="9.109375" style="114"/>
    <col min="8964" max="8964" width="44" style="114" customWidth="1"/>
    <col min="8965" max="8965" width="9.109375" style="114"/>
    <col min="8966" max="8966" width="7.88671875" style="114" customWidth="1"/>
    <col min="8967" max="9217" width="9.109375" style="114"/>
    <col min="9218" max="9218" width="10.44140625" style="114" customWidth="1"/>
    <col min="9219" max="9219" width="9.109375" style="114"/>
    <col min="9220" max="9220" width="44" style="114" customWidth="1"/>
    <col min="9221" max="9221" width="9.109375" style="114"/>
    <col min="9222" max="9222" width="7.88671875" style="114" customWidth="1"/>
    <col min="9223" max="9473" width="9.109375" style="114"/>
    <col min="9474" max="9474" width="10.44140625" style="114" customWidth="1"/>
    <col min="9475" max="9475" width="9.109375" style="114"/>
    <col min="9476" max="9476" width="44" style="114" customWidth="1"/>
    <col min="9477" max="9477" width="9.109375" style="114"/>
    <col min="9478" max="9478" width="7.88671875" style="114" customWidth="1"/>
    <col min="9479" max="9729" width="9.109375" style="114"/>
    <col min="9730" max="9730" width="10.44140625" style="114" customWidth="1"/>
    <col min="9731" max="9731" width="9.109375" style="114"/>
    <col min="9732" max="9732" width="44" style="114" customWidth="1"/>
    <col min="9733" max="9733" width="9.109375" style="114"/>
    <col min="9734" max="9734" width="7.88671875" style="114" customWidth="1"/>
    <col min="9735" max="9985" width="9.109375" style="114"/>
    <col min="9986" max="9986" width="10.44140625" style="114" customWidth="1"/>
    <col min="9987" max="9987" width="9.109375" style="114"/>
    <col min="9988" max="9988" width="44" style="114" customWidth="1"/>
    <col min="9989" max="9989" width="9.109375" style="114"/>
    <col min="9990" max="9990" width="7.88671875" style="114" customWidth="1"/>
    <col min="9991" max="10241" width="9.109375" style="114"/>
    <col min="10242" max="10242" width="10.44140625" style="114" customWidth="1"/>
    <col min="10243" max="10243" width="9.109375" style="114"/>
    <col min="10244" max="10244" width="44" style="114" customWidth="1"/>
    <col min="10245" max="10245" width="9.109375" style="114"/>
    <col min="10246" max="10246" width="7.88671875" style="114" customWidth="1"/>
    <col min="10247" max="10497" width="9.109375" style="114"/>
    <col min="10498" max="10498" width="10.44140625" style="114" customWidth="1"/>
    <col min="10499" max="10499" width="9.109375" style="114"/>
    <col min="10500" max="10500" width="44" style="114" customWidth="1"/>
    <col min="10501" max="10501" width="9.109375" style="114"/>
    <col min="10502" max="10502" width="7.88671875" style="114" customWidth="1"/>
    <col min="10503" max="10753" width="9.109375" style="114"/>
    <col min="10754" max="10754" width="10.44140625" style="114" customWidth="1"/>
    <col min="10755" max="10755" width="9.109375" style="114"/>
    <col min="10756" max="10756" width="44" style="114" customWidth="1"/>
    <col min="10757" max="10757" width="9.109375" style="114"/>
    <col min="10758" max="10758" width="7.88671875" style="114" customWidth="1"/>
    <col min="10759" max="11009" width="9.109375" style="114"/>
    <col min="11010" max="11010" width="10.44140625" style="114" customWidth="1"/>
    <col min="11011" max="11011" width="9.109375" style="114"/>
    <col min="11012" max="11012" width="44" style="114" customWidth="1"/>
    <col min="11013" max="11013" width="9.109375" style="114"/>
    <col min="11014" max="11014" width="7.88671875" style="114" customWidth="1"/>
    <col min="11015" max="11265" width="9.109375" style="114"/>
    <col min="11266" max="11266" width="10.44140625" style="114" customWidth="1"/>
    <col min="11267" max="11267" width="9.109375" style="114"/>
    <col min="11268" max="11268" width="44" style="114" customWidth="1"/>
    <col min="11269" max="11269" width="9.109375" style="114"/>
    <col min="11270" max="11270" width="7.88671875" style="114" customWidth="1"/>
    <col min="11271" max="11521" width="9.109375" style="114"/>
    <col min="11522" max="11522" width="10.44140625" style="114" customWidth="1"/>
    <col min="11523" max="11523" width="9.109375" style="114"/>
    <col min="11524" max="11524" width="44" style="114" customWidth="1"/>
    <col min="11525" max="11525" width="9.109375" style="114"/>
    <col min="11526" max="11526" width="7.88671875" style="114" customWidth="1"/>
    <col min="11527" max="11777" width="9.109375" style="114"/>
    <col min="11778" max="11778" width="10.44140625" style="114" customWidth="1"/>
    <col min="11779" max="11779" width="9.109375" style="114"/>
    <col min="11780" max="11780" width="44" style="114" customWidth="1"/>
    <col min="11781" max="11781" width="9.109375" style="114"/>
    <col min="11782" max="11782" width="7.88671875" style="114" customWidth="1"/>
    <col min="11783" max="12033" width="9.109375" style="114"/>
    <col min="12034" max="12034" width="10.44140625" style="114" customWidth="1"/>
    <col min="12035" max="12035" width="9.109375" style="114"/>
    <col min="12036" max="12036" width="44" style="114" customWidth="1"/>
    <col min="12037" max="12037" width="9.109375" style="114"/>
    <col min="12038" max="12038" width="7.88671875" style="114" customWidth="1"/>
    <col min="12039" max="12289" width="9.109375" style="114"/>
    <col min="12290" max="12290" width="10.44140625" style="114" customWidth="1"/>
    <col min="12291" max="12291" width="9.109375" style="114"/>
    <col min="12292" max="12292" width="44" style="114" customWidth="1"/>
    <col min="12293" max="12293" width="9.109375" style="114"/>
    <col min="12294" max="12294" width="7.88671875" style="114" customWidth="1"/>
    <col min="12295" max="12545" width="9.109375" style="114"/>
    <col min="12546" max="12546" width="10.44140625" style="114" customWidth="1"/>
    <col min="12547" max="12547" width="9.109375" style="114"/>
    <col min="12548" max="12548" width="44" style="114" customWidth="1"/>
    <col min="12549" max="12549" width="9.109375" style="114"/>
    <col min="12550" max="12550" width="7.88671875" style="114" customWidth="1"/>
    <col min="12551" max="12801" width="9.109375" style="114"/>
    <col min="12802" max="12802" width="10.44140625" style="114" customWidth="1"/>
    <col min="12803" max="12803" width="9.109375" style="114"/>
    <col min="12804" max="12804" width="44" style="114" customWidth="1"/>
    <col min="12805" max="12805" width="9.109375" style="114"/>
    <col min="12806" max="12806" width="7.88671875" style="114" customWidth="1"/>
    <col min="12807" max="13057" width="9.109375" style="114"/>
    <col min="13058" max="13058" width="10.44140625" style="114" customWidth="1"/>
    <col min="13059" max="13059" width="9.109375" style="114"/>
    <col min="13060" max="13060" width="44" style="114" customWidth="1"/>
    <col min="13061" max="13061" width="9.109375" style="114"/>
    <col min="13062" max="13062" width="7.88671875" style="114" customWidth="1"/>
    <col min="13063" max="13313" width="9.109375" style="114"/>
    <col min="13314" max="13314" width="10.44140625" style="114" customWidth="1"/>
    <col min="13315" max="13315" width="9.109375" style="114"/>
    <col min="13316" max="13316" width="44" style="114" customWidth="1"/>
    <col min="13317" max="13317" width="9.109375" style="114"/>
    <col min="13318" max="13318" width="7.88671875" style="114" customWidth="1"/>
    <col min="13319" max="13569" width="9.109375" style="114"/>
    <col min="13570" max="13570" width="10.44140625" style="114" customWidth="1"/>
    <col min="13571" max="13571" width="9.109375" style="114"/>
    <col min="13572" max="13572" width="44" style="114" customWidth="1"/>
    <col min="13573" max="13573" width="9.109375" style="114"/>
    <col min="13574" max="13574" width="7.88671875" style="114" customWidth="1"/>
    <col min="13575" max="13825" width="9.109375" style="114"/>
    <col min="13826" max="13826" width="10.44140625" style="114" customWidth="1"/>
    <col min="13827" max="13827" width="9.109375" style="114"/>
    <col min="13828" max="13828" width="44" style="114" customWidth="1"/>
    <col min="13829" max="13829" width="9.109375" style="114"/>
    <col min="13830" max="13830" width="7.88671875" style="114" customWidth="1"/>
    <col min="13831" max="14081" width="9.109375" style="114"/>
    <col min="14082" max="14082" width="10.44140625" style="114" customWidth="1"/>
    <col min="14083" max="14083" width="9.109375" style="114"/>
    <col min="14084" max="14084" width="44" style="114" customWidth="1"/>
    <col min="14085" max="14085" width="9.109375" style="114"/>
    <col min="14086" max="14086" width="7.88671875" style="114" customWidth="1"/>
    <col min="14087" max="14337" width="9.109375" style="114"/>
    <col min="14338" max="14338" width="10.44140625" style="114" customWidth="1"/>
    <col min="14339" max="14339" width="9.109375" style="114"/>
    <col min="14340" max="14340" width="44" style="114" customWidth="1"/>
    <col min="14341" max="14341" width="9.109375" style="114"/>
    <col min="14342" max="14342" width="7.88671875" style="114" customWidth="1"/>
    <col min="14343" max="14593" width="9.109375" style="114"/>
    <col min="14594" max="14594" width="10.44140625" style="114" customWidth="1"/>
    <col min="14595" max="14595" width="9.109375" style="114"/>
    <col min="14596" max="14596" width="44" style="114" customWidth="1"/>
    <col min="14597" max="14597" width="9.109375" style="114"/>
    <col min="14598" max="14598" width="7.88671875" style="114" customWidth="1"/>
    <col min="14599" max="14849" width="9.109375" style="114"/>
    <col min="14850" max="14850" width="10.44140625" style="114" customWidth="1"/>
    <col min="14851" max="14851" width="9.109375" style="114"/>
    <col min="14852" max="14852" width="44" style="114" customWidth="1"/>
    <col min="14853" max="14853" width="9.109375" style="114"/>
    <col min="14854" max="14854" width="7.88671875" style="114" customWidth="1"/>
    <col min="14855" max="15105" width="9.109375" style="114"/>
    <col min="15106" max="15106" width="10.44140625" style="114" customWidth="1"/>
    <col min="15107" max="15107" width="9.109375" style="114"/>
    <col min="15108" max="15108" width="44" style="114" customWidth="1"/>
    <col min="15109" max="15109" width="9.109375" style="114"/>
    <col min="15110" max="15110" width="7.88671875" style="114" customWidth="1"/>
    <col min="15111" max="15361" width="9.109375" style="114"/>
    <col min="15362" max="15362" width="10.44140625" style="114" customWidth="1"/>
    <col min="15363" max="15363" width="9.109375" style="114"/>
    <col min="15364" max="15364" width="44" style="114" customWidth="1"/>
    <col min="15365" max="15365" width="9.109375" style="114"/>
    <col min="15366" max="15366" width="7.88671875" style="114" customWidth="1"/>
    <col min="15367" max="15617" width="9.109375" style="114"/>
    <col min="15618" max="15618" width="10.44140625" style="114" customWidth="1"/>
    <col min="15619" max="15619" width="9.109375" style="114"/>
    <col min="15620" max="15620" width="44" style="114" customWidth="1"/>
    <col min="15621" max="15621" width="9.109375" style="114"/>
    <col min="15622" max="15622" width="7.88671875" style="114" customWidth="1"/>
    <col min="15623" max="15873" width="9.109375" style="114"/>
    <col min="15874" max="15874" width="10.44140625" style="114" customWidth="1"/>
    <col min="15875" max="15875" width="9.109375" style="114"/>
    <col min="15876" max="15876" width="44" style="114" customWidth="1"/>
    <col min="15877" max="15877" width="9.109375" style="114"/>
    <col min="15878" max="15878" width="7.88671875" style="114" customWidth="1"/>
    <col min="15879" max="16129" width="9.109375" style="114"/>
    <col min="16130" max="16130" width="10.44140625" style="114" customWidth="1"/>
    <col min="16131" max="16131" width="9.109375" style="114"/>
    <col min="16132" max="16132" width="44" style="114" customWidth="1"/>
    <col min="16133" max="16133" width="9.109375" style="114"/>
    <col min="16134" max="16134" width="7.88671875" style="114" customWidth="1"/>
    <col min="16135" max="16384" width="9.109375" style="114"/>
  </cols>
  <sheetData>
    <row r="2" spans="2:7" ht="17.399999999999999">
      <c r="B2" s="112" t="s">
        <v>14</v>
      </c>
      <c r="C2" s="113"/>
    </row>
    <row r="4" spans="2:7" ht="57.6">
      <c r="B4" s="115" t="s">
        <v>15</v>
      </c>
      <c r="D4" s="39" t="s">
        <v>16</v>
      </c>
    </row>
    <row r="6" spans="2:7" ht="57.6">
      <c r="B6" s="115" t="s">
        <v>17</v>
      </c>
      <c r="D6" s="116" t="s">
        <v>23</v>
      </c>
      <c r="G6" s="117"/>
    </row>
    <row r="7" spans="2:7">
      <c r="G7" s="117"/>
    </row>
    <row r="8" spans="2:7" ht="28.8">
      <c r="B8" s="115" t="s">
        <v>18</v>
      </c>
      <c r="D8" s="39" t="s">
        <v>24</v>
      </c>
      <c r="G8" s="117"/>
    </row>
    <row r="9" spans="2:7" ht="57.6">
      <c r="B9" s="115"/>
      <c r="D9" s="39" t="s">
        <v>19</v>
      </c>
      <c r="G9" s="117"/>
    </row>
    <row r="10" spans="2:7" ht="14.4">
      <c r="B10" s="115"/>
      <c r="D10" s="39"/>
      <c r="G10" s="117"/>
    </row>
    <row r="11" spans="2:7">
      <c r="B11" s="115"/>
      <c r="D11" s="118"/>
    </row>
    <row r="12" spans="2:7" ht="86.4">
      <c r="B12" s="115" t="s">
        <v>20</v>
      </c>
      <c r="D12" s="39" t="s">
        <v>21</v>
      </c>
    </row>
    <row r="16" spans="2:7">
      <c r="B16" s="119" t="s">
        <v>25</v>
      </c>
    </row>
    <row r="17" spans="2:7" ht="8.25" customHeight="1">
      <c r="B17" s="119"/>
      <c r="C17" s="120"/>
    </row>
    <row r="18" spans="2:7" ht="18.75" customHeight="1">
      <c r="B18" s="121">
        <v>1</v>
      </c>
      <c r="C18" s="213" t="s">
        <v>57</v>
      </c>
      <c r="D18" s="213"/>
      <c r="E18" s="213"/>
      <c r="F18" s="213"/>
      <c r="G18" s="213"/>
    </row>
    <row r="19" spans="2:7" ht="20.25" customHeight="1">
      <c r="B19" s="121">
        <v>2</v>
      </c>
      <c r="C19" s="213" t="s">
        <v>58</v>
      </c>
      <c r="D19" s="213"/>
      <c r="E19" s="213"/>
      <c r="F19" s="213"/>
      <c r="G19" s="213"/>
    </row>
    <row r="20" spans="2:7" ht="19.5" customHeight="1">
      <c r="B20" s="121">
        <v>3</v>
      </c>
      <c r="C20" s="213" t="s">
        <v>59</v>
      </c>
      <c r="D20" s="213"/>
      <c r="E20" s="213"/>
      <c r="F20" s="213"/>
      <c r="G20" s="213"/>
    </row>
    <row r="21" spans="2:7" ht="30.75" customHeight="1">
      <c r="B21" s="121">
        <v>4</v>
      </c>
      <c r="C21" s="213" t="s">
        <v>26</v>
      </c>
      <c r="D21" s="213"/>
      <c r="E21" s="213"/>
      <c r="F21" s="213"/>
      <c r="G21" s="213"/>
    </row>
    <row r="22" spans="2:7" ht="33" customHeight="1">
      <c r="B22" s="121">
        <v>5</v>
      </c>
      <c r="C22" s="213" t="s">
        <v>27</v>
      </c>
      <c r="D22" s="213"/>
      <c r="E22" s="213"/>
      <c r="F22" s="213"/>
      <c r="G22" s="213"/>
    </row>
    <row r="23" spans="2:7" ht="30" customHeight="1">
      <c r="B23" s="121">
        <v>6</v>
      </c>
      <c r="C23" s="213" t="s">
        <v>49</v>
      </c>
      <c r="D23" s="213"/>
      <c r="E23" s="213"/>
      <c r="F23" s="213"/>
      <c r="G23" s="213"/>
    </row>
    <row r="24" spans="2:7" ht="31.5" customHeight="1">
      <c r="B24" s="121">
        <v>7</v>
      </c>
      <c r="C24" s="214" t="s">
        <v>48</v>
      </c>
      <c r="D24" s="214"/>
      <c r="E24" s="214"/>
      <c r="F24" s="214"/>
      <c r="G24" s="214"/>
    </row>
    <row r="25" spans="2:7" ht="20.25" customHeight="1">
      <c r="B25" s="121">
        <v>8</v>
      </c>
      <c r="C25" s="214" t="s">
        <v>28</v>
      </c>
      <c r="D25" s="214"/>
      <c r="E25" s="214"/>
      <c r="F25" s="214"/>
      <c r="G25" s="214"/>
    </row>
    <row r="26" spans="2:7">
      <c r="B26" s="121"/>
      <c r="C26" s="213" t="s">
        <v>50</v>
      </c>
      <c r="D26" s="213"/>
      <c r="E26" s="213"/>
      <c r="F26" s="213"/>
      <c r="G26" s="213"/>
    </row>
    <row r="27" spans="2:7" ht="30.75" customHeight="1">
      <c r="B27" s="121"/>
      <c r="C27" s="213" t="s">
        <v>29</v>
      </c>
      <c r="D27" s="213"/>
      <c r="E27" s="213"/>
      <c r="F27" s="213"/>
      <c r="G27" s="213"/>
    </row>
    <row r="28" spans="2:7" ht="32.25" customHeight="1">
      <c r="B28" s="121"/>
      <c r="C28" s="213" t="s">
        <v>30</v>
      </c>
      <c r="D28" s="213"/>
      <c r="E28" s="213"/>
      <c r="F28" s="213"/>
      <c r="G28" s="213"/>
    </row>
    <row r="29" spans="2:7" ht="28.5" customHeight="1">
      <c r="B29" s="121"/>
      <c r="C29" s="213" t="s">
        <v>31</v>
      </c>
      <c r="D29" s="213"/>
      <c r="E29" s="213"/>
      <c r="F29" s="213"/>
      <c r="G29" s="213"/>
    </row>
    <row r="30" spans="2:7" ht="29.25" customHeight="1">
      <c r="B30" s="121"/>
      <c r="C30" s="213" t="s">
        <v>32</v>
      </c>
      <c r="D30" s="213"/>
      <c r="E30" s="213"/>
      <c r="F30" s="213"/>
      <c r="G30" s="213"/>
    </row>
    <row r="31" spans="2:7" ht="36" customHeight="1">
      <c r="B31" s="121"/>
      <c r="C31" s="213" t="s">
        <v>33</v>
      </c>
      <c r="D31" s="213"/>
      <c r="E31" s="213"/>
      <c r="F31" s="213"/>
      <c r="G31" s="213"/>
    </row>
    <row r="32" spans="2:7" ht="33" customHeight="1">
      <c r="B32" s="121"/>
      <c r="C32" s="213" t="s">
        <v>34</v>
      </c>
      <c r="D32" s="213"/>
      <c r="E32" s="213"/>
      <c r="F32" s="213"/>
      <c r="G32" s="213"/>
    </row>
    <row r="33" spans="2:7" ht="28.5" customHeight="1">
      <c r="B33" s="121"/>
      <c r="C33" s="213" t="s">
        <v>35</v>
      </c>
      <c r="D33" s="213"/>
      <c r="E33" s="213"/>
      <c r="F33" s="213"/>
      <c r="G33" s="213"/>
    </row>
    <row r="34" spans="2:7" ht="29.25" customHeight="1">
      <c r="B34" s="121"/>
      <c r="C34" s="213" t="s">
        <v>36</v>
      </c>
      <c r="D34" s="213"/>
      <c r="E34" s="213"/>
      <c r="F34" s="213"/>
      <c r="G34" s="213"/>
    </row>
    <row r="35" spans="2:7">
      <c r="B35" s="121"/>
      <c r="C35" s="213" t="s">
        <v>37</v>
      </c>
      <c r="D35" s="213"/>
      <c r="E35" s="213"/>
      <c r="F35" s="213"/>
      <c r="G35" s="213"/>
    </row>
    <row r="36" spans="2:7">
      <c r="B36" s="121"/>
      <c r="C36" s="213" t="s">
        <v>38</v>
      </c>
      <c r="D36" s="213"/>
      <c r="E36" s="213"/>
      <c r="F36" s="213"/>
      <c r="G36" s="213"/>
    </row>
    <row r="37" spans="2:7">
      <c r="B37" s="121"/>
      <c r="C37" s="213" t="s">
        <v>39</v>
      </c>
      <c r="D37" s="213"/>
      <c r="E37" s="213"/>
      <c r="F37" s="213"/>
      <c r="G37" s="213"/>
    </row>
    <row r="38" spans="2:7">
      <c r="B38" s="121"/>
      <c r="C38" s="213" t="s">
        <v>138</v>
      </c>
      <c r="D38" s="213"/>
      <c r="E38" s="213"/>
      <c r="F38" s="213"/>
      <c r="G38" s="213"/>
    </row>
    <row r="39" spans="2:7" ht="35.25" customHeight="1">
      <c r="B39" s="121"/>
      <c r="C39" s="213" t="s">
        <v>140</v>
      </c>
      <c r="D39" s="213"/>
      <c r="E39" s="213"/>
      <c r="F39" s="213"/>
      <c r="G39" s="213"/>
    </row>
    <row r="40" spans="2:7" ht="25.5" customHeight="1">
      <c r="B40" s="121"/>
      <c r="C40" s="213" t="s">
        <v>141</v>
      </c>
      <c r="D40" s="213"/>
      <c r="E40" s="213"/>
      <c r="F40" s="213"/>
      <c r="G40" s="213"/>
    </row>
    <row r="41" spans="2:7" ht="30.75" customHeight="1">
      <c r="B41" s="121">
        <v>9</v>
      </c>
      <c r="C41" s="213" t="s">
        <v>139</v>
      </c>
      <c r="D41" s="213"/>
      <c r="E41" s="213"/>
      <c r="F41" s="213"/>
      <c r="G41" s="213"/>
    </row>
    <row r="42" spans="2:7">
      <c r="B42" s="121">
        <v>10</v>
      </c>
      <c r="C42" s="213" t="s">
        <v>40</v>
      </c>
      <c r="D42" s="213"/>
      <c r="E42" s="213"/>
      <c r="F42" s="213"/>
      <c r="G42" s="213"/>
    </row>
    <row r="43" spans="2:7">
      <c r="B43" s="121">
        <v>11</v>
      </c>
      <c r="C43" s="213" t="s">
        <v>51</v>
      </c>
      <c r="D43" s="213"/>
      <c r="E43" s="213"/>
      <c r="F43" s="213"/>
      <c r="G43" s="213"/>
    </row>
    <row r="44" spans="2:7">
      <c r="B44" s="121">
        <v>12</v>
      </c>
      <c r="C44" s="213" t="s">
        <v>52</v>
      </c>
      <c r="D44" s="213"/>
      <c r="E44" s="213"/>
      <c r="F44" s="213"/>
      <c r="G44" s="213"/>
    </row>
    <row r="45" spans="2:7" ht="42" customHeight="1">
      <c r="B45" s="121">
        <v>13</v>
      </c>
      <c r="C45" s="213" t="s">
        <v>60</v>
      </c>
      <c r="D45" s="213"/>
      <c r="E45" s="213"/>
      <c r="F45" s="213"/>
      <c r="G45" s="213"/>
    </row>
  </sheetData>
  <mergeCells count="28">
    <mergeCell ref="C25:G25"/>
    <mergeCell ref="C18:G18"/>
    <mergeCell ref="C19:G19"/>
    <mergeCell ref="C20:G20"/>
    <mergeCell ref="C21:G21"/>
    <mergeCell ref="C22:G22"/>
    <mergeCell ref="C23:G23"/>
    <mergeCell ref="C24:G24"/>
    <mergeCell ref="C34:G34"/>
    <mergeCell ref="C26:G26"/>
    <mergeCell ref="C27:G27"/>
    <mergeCell ref="C28:G28"/>
    <mergeCell ref="C29:G29"/>
    <mergeCell ref="C31:G31"/>
    <mergeCell ref="C32:G32"/>
    <mergeCell ref="C33:G33"/>
    <mergeCell ref="C30:G30"/>
    <mergeCell ref="C45:G45"/>
    <mergeCell ref="C43:G43"/>
    <mergeCell ref="C44:G44"/>
    <mergeCell ref="C35:G35"/>
    <mergeCell ref="C36:G36"/>
    <mergeCell ref="C37:G37"/>
    <mergeCell ref="C42:G42"/>
    <mergeCell ref="C38:G38"/>
    <mergeCell ref="C41:G41"/>
    <mergeCell ref="C39:G39"/>
    <mergeCell ref="C40:G40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&amp;C&amp;"-,Ležeče"Sanacija zidov in ureditev odvodnjavanja »Podkraj« na cesti R3-621/1412 Podkraj – Col v km 15,300&amp;R&amp;"-,Ležeče"RAZPIS 2022</oddHeader>
    <oddFooter>Stran &amp;P od &amp;N</oddFooter>
  </headerFooter>
  <rowBreaks count="1" manualBreakCount="1">
    <brk id="15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9C"/>
  </sheetPr>
  <dimension ref="B1:K99"/>
  <sheetViews>
    <sheetView view="pageBreakPreview" zoomScale="80" zoomScaleNormal="100" zoomScaleSheetLayoutView="80" workbookViewId="0">
      <selection activeCell="L14" sqref="L14"/>
    </sheetView>
  </sheetViews>
  <sheetFormatPr defaultColWidth="9.109375" defaultRowHeight="15.6"/>
  <cols>
    <col min="1" max="1" width="9.109375" style="133"/>
    <col min="2" max="3" width="10.6640625" style="135" customWidth="1"/>
    <col min="4" max="4" width="47.6640625" style="130" customWidth="1"/>
    <col min="5" max="5" width="14.6640625" style="1" customWidth="1"/>
    <col min="6" max="6" width="12.6640625" style="1" customWidth="1"/>
    <col min="7" max="7" width="15.6640625" style="1" customWidth="1"/>
    <col min="8" max="8" width="15.6640625" style="131" customWidth="1"/>
    <col min="9" max="9" width="11.5546875" style="132" bestFit="1" customWidth="1"/>
    <col min="10" max="10" width="10.109375" style="133" bestFit="1" customWidth="1"/>
    <col min="11" max="12" width="9.109375" style="133"/>
    <col min="13" max="13" width="9.109375" style="133" customWidth="1"/>
    <col min="14" max="16384" width="9.109375" style="133"/>
  </cols>
  <sheetData>
    <row r="1" spans="2:10">
      <c r="B1" s="128" t="s">
        <v>42</v>
      </c>
      <c r="C1" s="129" t="str">
        <f ca="1">MID(CELL("filename",A1),FIND("]",CELL("filename",A1))+1,255)</f>
        <v>CESTA I. FAZA</v>
      </c>
    </row>
    <row r="3" spans="2:10">
      <c r="B3" s="134" t="s">
        <v>13</v>
      </c>
    </row>
    <row r="4" spans="2:10">
      <c r="B4" s="136" t="str">
        <f ca="1">"REKAPITULACIJA "&amp;C1</f>
        <v>REKAPITULACIJA CESTA I. FAZA</v>
      </c>
      <c r="C4" s="137"/>
      <c r="D4" s="137"/>
      <c r="E4" s="2"/>
      <c r="F4" s="2"/>
      <c r="G4" s="2"/>
      <c r="H4" s="9"/>
      <c r="I4" s="138"/>
    </row>
    <row r="5" spans="2:10">
      <c r="B5" s="139"/>
      <c r="C5" s="140"/>
      <c r="D5" s="141"/>
      <c r="H5" s="142"/>
      <c r="I5" s="143"/>
      <c r="J5" s="144"/>
    </row>
    <row r="6" spans="2:10">
      <c r="B6" s="145" t="s">
        <v>43</v>
      </c>
      <c r="D6" s="146" t="str">
        <f>VLOOKUP(B6,$B$20:$H$9852,2,FALSE)</f>
        <v>PREDDELA</v>
      </c>
      <c r="E6" s="147"/>
      <c r="F6" s="131"/>
      <c r="H6" s="148">
        <f>VLOOKUP($D6&amp;" SKUPAJ:",$G$20:H$9916,2,FALSE)</f>
        <v>0</v>
      </c>
      <c r="I6" s="149"/>
      <c r="J6" s="150"/>
    </row>
    <row r="7" spans="2:10">
      <c r="B7" s="145"/>
      <c r="D7" s="146"/>
      <c r="E7" s="147"/>
      <c r="F7" s="131"/>
      <c r="H7" s="148"/>
      <c r="I7" s="151"/>
      <c r="J7" s="152"/>
    </row>
    <row r="8" spans="2:10">
      <c r="B8" s="145" t="s">
        <v>44</v>
      </c>
      <c r="D8" s="146" t="str">
        <f>VLOOKUP(B8,$B$20:$H$9852,2,FALSE)</f>
        <v>ZEMELJSKA DELA</v>
      </c>
      <c r="E8" s="147"/>
      <c r="F8" s="131"/>
      <c r="H8" s="148">
        <f>VLOOKUP($D8&amp;" SKUPAJ:",$G$20:H$9916,2,FALSE)</f>
        <v>0</v>
      </c>
      <c r="I8" s="153"/>
      <c r="J8" s="154"/>
    </row>
    <row r="9" spans="2:10">
      <c r="B9" s="145"/>
      <c r="D9" s="146"/>
      <c r="E9" s="147"/>
      <c r="F9" s="131"/>
      <c r="H9" s="148"/>
      <c r="I9" s="138"/>
    </row>
    <row r="10" spans="2:10">
      <c r="B10" s="145" t="s">
        <v>41</v>
      </c>
      <c r="D10" s="146" t="str">
        <f>VLOOKUP(B10,$B$20:$H$9852,2,FALSE)</f>
        <v>VOZIŠČNE KONSTRUKCIJE</v>
      </c>
      <c r="E10" s="147"/>
      <c r="F10" s="131"/>
      <c r="H10" s="148">
        <f>VLOOKUP($D10&amp;" SKUPAJ:",$G$20:H$9916,2,FALSE)</f>
        <v>0</v>
      </c>
    </row>
    <row r="11" spans="2:10">
      <c r="B11" s="145"/>
      <c r="D11" s="146"/>
      <c r="E11" s="147"/>
      <c r="F11" s="131"/>
      <c r="H11" s="148"/>
    </row>
    <row r="12" spans="2:10">
      <c r="B12" s="145" t="s">
        <v>45</v>
      </c>
      <c r="D12" s="146" t="str">
        <f>VLOOKUP(B12,$B$20:$H$9852,2,FALSE)</f>
        <v>ODVODNJAVANJE</v>
      </c>
      <c r="E12" s="147"/>
      <c r="F12" s="131"/>
      <c r="H12" s="148">
        <f>VLOOKUP($D12&amp;" SKUPAJ:",$G$20:H$9916,2,FALSE)</f>
        <v>0</v>
      </c>
    </row>
    <row r="13" spans="2:10">
      <c r="B13" s="145"/>
      <c r="D13" s="146"/>
      <c r="E13" s="147"/>
      <c r="F13" s="131"/>
      <c r="H13" s="148"/>
    </row>
    <row r="14" spans="2:10">
      <c r="B14" s="145" t="s">
        <v>46</v>
      </c>
      <c r="D14" s="146" t="str">
        <f>VLOOKUP(B14,$B$20:$H$9852,2,FALSE)</f>
        <v>OPREMA CESTE</v>
      </c>
      <c r="E14" s="147"/>
      <c r="F14" s="131"/>
      <c r="H14" s="148">
        <f>VLOOKUP($D14&amp;" SKUPAJ:",$G$20:H$9916,2,FALSE)</f>
        <v>0</v>
      </c>
    </row>
    <row r="15" spans="2:10">
      <c r="B15" s="145"/>
      <c r="D15" s="146"/>
      <c r="E15" s="147"/>
      <c r="F15" s="131"/>
      <c r="H15" s="148"/>
    </row>
    <row r="16" spans="2:10">
      <c r="B16" s="145" t="s">
        <v>53</v>
      </c>
      <c r="D16" s="146" t="str">
        <f>VLOOKUP(B16,$B$20:$H$9852,2,FALSE)</f>
        <v>TUJE STORITVE</v>
      </c>
      <c r="E16" s="147"/>
      <c r="F16" s="131"/>
      <c r="H16" s="148">
        <f>VLOOKUP($D16&amp;" SKUPAJ:",$G$20:H$9916,2,FALSE)</f>
        <v>0</v>
      </c>
    </row>
    <row r="17" spans="2:11" s="132" customFormat="1" ht="16.2" thickBot="1">
      <c r="B17" s="155"/>
      <c r="C17" s="156"/>
      <c r="D17" s="157"/>
      <c r="E17" s="158"/>
      <c r="F17" s="159"/>
      <c r="G17" s="3"/>
      <c r="H17" s="160"/>
    </row>
    <row r="18" spans="2:11" s="132" customFormat="1" ht="16.2" thickTop="1">
      <c r="B18" s="161"/>
      <c r="C18" s="162"/>
      <c r="D18" s="163"/>
      <c r="E18" s="4"/>
      <c r="F18" s="164"/>
      <c r="G18" s="4" t="str">
        <f ca="1">"SKUPAJ "&amp;C1&amp;" (BREZ DDV):"</f>
        <v>SKUPAJ CESTA I. FAZA (BREZ DDV):</v>
      </c>
      <c r="H18" s="165">
        <f>SUM(H6:H16)</f>
        <v>0</v>
      </c>
    </row>
    <row r="20" spans="2:11" s="132" customFormat="1" ht="16.2" thickBot="1">
      <c r="B20" s="166" t="s">
        <v>0</v>
      </c>
      <c r="C20" s="167" t="s">
        <v>1</v>
      </c>
      <c r="D20" s="168" t="s">
        <v>2</v>
      </c>
      <c r="E20" s="5" t="s">
        <v>3</v>
      </c>
      <c r="F20" s="5" t="s">
        <v>4</v>
      </c>
      <c r="G20" s="5" t="s">
        <v>5</v>
      </c>
      <c r="H20" s="5" t="s">
        <v>6</v>
      </c>
    </row>
    <row r="22" spans="2:11">
      <c r="B22" s="217"/>
      <c r="C22" s="217"/>
      <c r="D22" s="217"/>
      <c r="E22" s="217"/>
      <c r="F22" s="217"/>
      <c r="G22" s="41"/>
      <c r="H22" s="41"/>
    </row>
    <row r="24" spans="2:11" s="132" customFormat="1">
      <c r="B24" s="169" t="s">
        <v>43</v>
      </c>
      <c r="C24" s="215" t="s">
        <v>54</v>
      </c>
      <c r="D24" s="215"/>
      <c r="E24" s="170"/>
      <c r="F24" s="171"/>
      <c r="G24" s="6"/>
      <c r="H24" s="172"/>
    </row>
    <row r="25" spans="2:11" s="132" customFormat="1" ht="31.2">
      <c r="B25" s="175">
        <f>+COUNT(#REF!)+1</f>
        <v>1</v>
      </c>
      <c r="C25" s="176" t="s">
        <v>146</v>
      </c>
      <c r="D25" s="177" t="s">
        <v>147</v>
      </c>
      <c r="E25" s="9" t="s">
        <v>148</v>
      </c>
      <c r="F25" s="9">
        <v>0.17</v>
      </c>
      <c r="G25" s="9"/>
      <c r="H25" s="174">
        <f t="shared" ref="H25" si="0">+$F25*G25</f>
        <v>0</v>
      </c>
      <c r="K25" s="1"/>
    </row>
    <row r="26" spans="2:11" s="132" customFormat="1" ht="31.2">
      <c r="B26" s="175">
        <f>+COUNT($B$25:B25)+1</f>
        <v>2</v>
      </c>
      <c r="C26" s="176" t="s">
        <v>149</v>
      </c>
      <c r="D26" s="177" t="s">
        <v>150</v>
      </c>
      <c r="E26" s="9" t="s">
        <v>131</v>
      </c>
      <c r="F26" s="9">
        <v>10</v>
      </c>
      <c r="G26" s="9"/>
      <c r="H26" s="174">
        <f t="shared" ref="H26" si="1">+$F26*G26</f>
        <v>0</v>
      </c>
    </row>
    <row r="27" spans="2:11" s="132" customFormat="1" ht="35.4" customHeight="1">
      <c r="B27" s="175">
        <f>+COUNT($B$25:B26)+1</f>
        <v>3</v>
      </c>
      <c r="C27" s="176" t="s">
        <v>151</v>
      </c>
      <c r="D27" s="177" t="s">
        <v>152</v>
      </c>
      <c r="E27" s="9" t="s">
        <v>153</v>
      </c>
      <c r="F27" s="9">
        <v>170</v>
      </c>
      <c r="G27" s="9"/>
      <c r="H27" s="174">
        <f t="shared" ref="H27:H33" si="2">+$F27*G27</f>
        <v>0</v>
      </c>
      <c r="K27" s="1"/>
    </row>
    <row r="28" spans="2:11" s="132" customFormat="1" ht="19.8" customHeight="1">
      <c r="B28" s="175">
        <f>+COUNT($B$25:B27)+1</f>
        <v>4</v>
      </c>
      <c r="C28" s="176" t="s">
        <v>154</v>
      </c>
      <c r="D28" s="177" t="s">
        <v>155</v>
      </c>
      <c r="E28" s="9" t="s">
        <v>131</v>
      </c>
      <c r="F28" s="9">
        <v>3</v>
      </c>
      <c r="G28" s="9"/>
      <c r="H28" s="174">
        <f t="shared" si="2"/>
        <v>0</v>
      </c>
    </row>
    <row r="29" spans="2:11" s="132" customFormat="1">
      <c r="B29" s="175">
        <f>+COUNT($B$25:B28)+1</f>
        <v>5</v>
      </c>
      <c r="C29" s="176" t="s">
        <v>156</v>
      </c>
      <c r="D29" s="177" t="s">
        <v>157</v>
      </c>
      <c r="E29" s="9" t="s">
        <v>131</v>
      </c>
      <c r="F29" s="9">
        <v>10</v>
      </c>
      <c r="G29" s="9"/>
      <c r="H29" s="174">
        <f t="shared" si="2"/>
        <v>0</v>
      </c>
      <c r="K29" s="1"/>
    </row>
    <row r="30" spans="2:11" s="132" customFormat="1" ht="46.8">
      <c r="B30" s="175">
        <f>+COUNT($B$25:B29)+1</f>
        <v>6</v>
      </c>
      <c r="C30" s="176" t="s">
        <v>158</v>
      </c>
      <c r="D30" s="177" t="s">
        <v>447</v>
      </c>
      <c r="E30" s="9" t="s">
        <v>124</v>
      </c>
      <c r="F30" s="9">
        <v>180</v>
      </c>
      <c r="G30" s="9"/>
      <c r="H30" s="174">
        <f t="shared" si="2"/>
        <v>0</v>
      </c>
      <c r="K30" s="1"/>
    </row>
    <row r="31" spans="2:11" s="132" customFormat="1" ht="46.8">
      <c r="B31" s="175">
        <f>+COUNT($B$25:B30)+1</f>
        <v>7</v>
      </c>
      <c r="C31" s="176" t="s">
        <v>159</v>
      </c>
      <c r="D31" s="177" t="s">
        <v>448</v>
      </c>
      <c r="E31" s="9" t="s">
        <v>124</v>
      </c>
      <c r="F31" s="9">
        <v>650</v>
      </c>
      <c r="G31" s="9"/>
      <c r="H31" s="174">
        <f t="shared" si="2"/>
        <v>0</v>
      </c>
      <c r="K31" s="1"/>
    </row>
    <row r="32" spans="2:11" s="132" customFormat="1" ht="31.2">
      <c r="B32" s="175">
        <f>+COUNT($B$25:B31)+1</f>
        <v>8</v>
      </c>
      <c r="C32" s="176" t="s">
        <v>160</v>
      </c>
      <c r="D32" s="177" t="s">
        <v>161</v>
      </c>
      <c r="E32" s="9" t="s">
        <v>153</v>
      </c>
      <c r="F32" s="9">
        <v>10</v>
      </c>
      <c r="G32" s="9"/>
      <c r="H32" s="174">
        <f t="shared" si="2"/>
        <v>0</v>
      </c>
      <c r="K32" s="1"/>
    </row>
    <row r="33" spans="2:11" s="132" customFormat="1" ht="54" customHeight="1">
      <c r="B33" s="175">
        <f>+COUNT($B$25:B32)+1</f>
        <v>9</v>
      </c>
      <c r="C33" s="176" t="s">
        <v>162</v>
      </c>
      <c r="D33" s="177" t="s">
        <v>449</v>
      </c>
      <c r="E33" s="9" t="s">
        <v>153</v>
      </c>
      <c r="F33" s="9">
        <v>39</v>
      </c>
      <c r="G33" s="9"/>
      <c r="H33" s="174">
        <f t="shared" si="2"/>
        <v>0</v>
      </c>
      <c r="K33" s="1"/>
    </row>
    <row r="34" spans="2:11" s="132" customFormat="1">
      <c r="B34" s="175">
        <f>+COUNT($B$25:B33)+1</f>
        <v>10</v>
      </c>
      <c r="C34" s="176" t="s">
        <v>159</v>
      </c>
      <c r="D34" s="177" t="s">
        <v>163</v>
      </c>
      <c r="E34" s="9" t="s">
        <v>124</v>
      </c>
      <c r="F34" s="9">
        <v>40</v>
      </c>
      <c r="G34" s="9"/>
      <c r="H34" s="174">
        <f>+$F34*G34</f>
        <v>0</v>
      </c>
      <c r="K34" s="1"/>
    </row>
    <row r="35" spans="2:11" s="132" customFormat="1" ht="15.75" customHeight="1">
      <c r="B35" s="178"/>
      <c r="C35" s="179"/>
      <c r="D35" s="180"/>
      <c r="E35" s="181"/>
      <c r="F35" s="182"/>
      <c r="G35" s="40"/>
      <c r="H35" s="40"/>
    </row>
    <row r="36" spans="2:11" s="132" customFormat="1" ht="16.2" thickBot="1">
      <c r="B36" s="183"/>
      <c r="C36" s="184"/>
      <c r="D36" s="184"/>
      <c r="E36" s="185"/>
      <c r="F36" s="185"/>
      <c r="G36" s="8" t="str">
        <f>C24&amp;" SKUPAJ:"</f>
        <v>PREDDELA SKUPAJ:</v>
      </c>
      <c r="H36" s="186">
        <f>SUM(H$25:H$34)</f>
        <v>0</v>
      </c>
    </row>
    <row r="37" spans="2:11" s="132" customFormat="1">
      <c r="B37" s="178"/>
      <c r="C37" s="179"/>
      <c r="D37" s="180"/>
      <c r="E37" s="181"/>
      <c r="F37" s="182"/>
      <c r="G37" s="40"/>
      <c r="H37" s="40"/>
    </row>
    <row r="38" spans="2:11" s="132" customFormat="1">
      <c r="B38" s="169" t="s">
        <v>44</v>
      </c>
      <c r="C38" s="215" t="s">
        <v>56</v>
      </c>
      <c r="D38" s="215"/>
      <c r="E38" s="170"/>
      <c r="F38" s="171"/>
      <c r="G38" s="6"/>
      <c r="H38" s="172"/>
    </row>
    <row r="39" spans="2:11" s="132" customFormat="1" ht="31.2">
      <c r="B39" s="175">
        <f>+COUNT(#REF!)+1</f>
        <v>1</v>
      </c>
      <c r="C39" s="176" t="s">
        <v>165</v>
      </c>
      <c r="D39" s="177" t="s">
        <v>166</v>
      </c>
      <c r="E39" s="9" t="s">
        <v>123</v>
      </c>
      <c r="F39" s="9">
        <v>447</v>
      </c>
      <c r="G39" s="9"/>
      <c r="H39" s="174">
        <f t="shared" ref="H39:H47" si="3">+$F39*G39</f>
        <v>0</v>
      </c>
    </row>
    <row r="40" spans="2:11" s="132" customFormat="1" ht="62.4">
      <c r="B40" s="175">
        <f>+COUNT($B$39:B39)+1</f>
        <v>2</v>
      </c>
      <c r="C40" s="176" t="s">
        <v>167</v>
      </c>
      <c r="D40" s="177" t="s">
        <v>168</v>
      </c>
      <c r="E40" s="9" t="s">
        <v>123</v>
      </c>
      <c r="F40" s="9">
        <v>36</v>
      </c>
      <c r="G40" s="9"/>
      <c r="H40" s="174">
        <f t="shared" si="3"/>
        <v>0</v>
      </c>
    </row>
    <row r="41" spans="2:11" s="132" customFormat="1" ht="62.4">
      <c r="B41" s="175">
        <f>+COUNT($B$39:B40)+1</f>
        <v>3</v>
      </c>
      <c r="C41" s="176" t="s">
        <v>169</v>
      </c>
      <c r="D41" s="177" t="s">
        <v>170</v>
      </c>
      <c r="E41" s="9" t="s">
        <v>123</v>
      </c>
      <c r="F41" s="9">
        <v>158</v>
      </c>
      <c r="G41" s="9"/>
      <c r="H41" s="174">
        <f t="shared" si="3"/>
        <v>0</v>
      </c>
    </row>
    <row r="42" spans="2:11" s="132" customFormat="1" ht="62.4">
      <c r="B42" s="175">
        <f>+COUNT($B$39:B41)+1</f>
        <v>4</v>
      </c>
      <c r="C42" s="176" t="s">
        <v>171</v>
      </c>
      <c r="D42" s="177" t="s">
        <v>172</v>
      </c>
      <c r="E42" s="9" t="s">
        <v>123</v>
      </c>
      <c r="F42" s="9">
        <v>51</v>
      </c>
      <c r="G42" s="9"/>
      <c r="H42" s="174">
        <f t="shared" si="3"/>
        <v>0</v>
      </c>
      <c r="I42" s="1"/>
    </row>
    <row r="43" spans="2:11" s="132" customFormat="1" ht="31.2">
      <c r="B43" s="175">
        <f>+COUNT($B$39:B42)+1</f>
        <v>5</v>
      </c>
      <c r="C43" s="176" t="s">
        <v>173</v>
      </c>
      <c r="D43" s="177" t="s">
        <v>174</v>
      </c>
      <c r="E43" s="9" t="s">
        <v>123</v>
      </c>
      <c r="F43" s="9">
        <v>22</v>
      </c>
      <c r="G43" s="9"/>
      <c r="H43" s="174">
        <f t="shared" si="3"/>
        <v>0</v>
      </c>
    </row>
    <row r="44" spans="2:11" s="132" customFormat="1" ht="31.2">
      <c r="B44" s="175">
        <f>+COUNT($B$39:B43)+1</f>
        <v>6</v>
      </c>
      <c r="C44" s="176" t="s">
        <v>175</v>
      </c>
      <c r="D44" s="177" t="s">
        <v>176</v>
      </c>
      <c r="E44" s="9" t="s">
        <v>124</v>
      </c>
      <c r="F44" s="9">
        <v>600</v>
      </c>
      <c r="G44" s="9"/>
      <c r="H44" s="174">
        <f t="shared" si="3"/>
        <v>0</v>
      </c>
    </row>
    <row r="45" spans="2:11" s="132" customFormat="1" ht="31.2">
      <c r="B45" s="175">
        <f>+COUNT($B$39:B44)+1</f>
        <v>7</v>
      </c>
      <c r="C45" s="176" t="s">
        <v>177</v>
      </c>
      <c r="D45" s="177" t="s">
        <v>178</v>
      </c>
      <c r="E45" s="9" t="s">
        <v>123</v>
      </c>
      <c r="F45" s="9">
        <v>51</v>
      </c>
      <c r="G45" s="9"/>
      <c r="H45" s="174">
        <f t="shared" si="3"/>
        <v>0</v>
      </c>
    </row>
    <row r="46" spans="2:11" s="132" customFormat="1" ht="31.2">
      <c r="B46" s="175">
        <f>+COUNT($B$39:B45)+1</f>
        <v>8</v>
      </c>
      <c r="C46" s="176" t="s">
        <v>179</v>
      </c>
      <c r="D46" s="177" t="s">
        <v>180</v>
      </c>
      <c r="E46" s="9" t="s">
        <v>123</v>
      </c>
      <c r="F46" s="9">
        <v>144</v>
      </c>
      <c r="G46" s="9"/>
      <c r="H46" s="174">
        <f t="shared" si="3"/>
        <v>0</v>
      </c>
    </row>
    <row r="47" spans="2:11" s="132" customFormat="1" ht="31.2">
      <c r="B47" s="175">
        <f>+COUNT($B$39:B46)+1</f>
        <v>9</v>
      </c>
      <c r="C47" s="176" t="s">
        <v>181</v>
      </c>
      <c r="D47" s="177" t="s">
        <v>182</v>
      </c>
      <c r="E47" s="9" t="s">
        <v>124</v>
      </c>
      <c r="F47" s="9">
        <v>83</v>
      </c>
      <c r="G47" s="9"/>
      <c r="H47" s="174">
        <f t="shared" si="3"/>
        <v>0</v>
      </c>
    </row>
    <row r="48" spans="2:11" s="132" customFormat="1">
      <c r="B48" s="175">
        <f>+COUNT($B$39:B47)+1</f>
        <v>10</v>
      </c>
      <c r="C48" s="176" t="s">
        <v>181</v>
      </c>
      <c r="D48" s="177" t="s">
        <v>61</v>
      </c>
      <c r="E48" s="9" t="s">
        <v>124</v>
      </c>
      <c r="F48" s="9">
        <v>83</v>
      </c>
      <c r="G48" s="9"/>
      <c r="H48" s="174">
        <f t="shared" ref="H48" si="4">+$F48*G48</f>
        <v>0</v>
      </c>
    </row>
    <row r="49" spans="2:10" s="212" customFormat="1">
      <c r="B49" s="210">
        <f>+COUNT($B$39:B48)+1</f>
        <v>11</v>
      </c>
      <c r="C49" s="190">
        <v>29113</v>
      </c>
      <c r="D49" s="191" t="s">
        <v>454</v>
      </c>
      <c r="E49" s="127" t="s">
        <v>125</v>
      </c>
      <c r="F49" s="127">
        <v>48</v>
      </c>
      <c r="G49" s="127"/>
      <c r="H49" s="211">
        <f t="shared" ref="H49" si="5">+$F49*G49</f>
        <v>0</v>
      </c>
    </row>
    <row r="50" spans="2:10" s="132" customFormat="1" ht="31.2">
      <c r="B50" s="175">
        <f>+COUNT($B$39:B49)+1</f>
        <v>12</v>
      </c>
      <c r="C50" s="176">
        <v>29122</v>
      </c>
      <c r="D50" s="177" t="s">
        <v>446</v>
      </c>
      <c r="E50" s="9" t="s">
        <v>125</v>
      </c>
      <c r="F50" s="9">
        <v>1452</v>
      </c>
      <c r="G50" s="9"/>
      <c r="H50" s="174">
        <f t="shared" ref="H50:H51" si="6">+$F50*G50</f>
        <v>0</v>
      </c>
    </row>
    <row r="51" spans="2:10" s="132" customFormat="1" ht="31.2">
      <c r="B51" s="175">
        <f>+COUNT($B$39:B50)+1</f>
        <v>13</v>
      </c>
      <c r="C51" s="176">
        <v>29133</v>
      </c>
      <c r="D51" s="177" t="s">
        <v>183</v>
      </c>
      <c r="E51" s="9" t="s">
        <v>123</v>
      </c>
      <c r="F51" s="9">
        <v>714</v>
      </c>
      <c r="G51" s="9"/>
      <c r="H51" s="174">
        <f t="shared" si="6"/>
        <v>0</v>
      </c>
    </row>
    <row r="52" spans="2:10" s="132" customFormat="1">
      <c r="B52" s="175">
        <f>+COUNT($B$39:B51)+1</f>
        <v>14</v>
      </c>
      <c r="C52" s="176" t="s">
        <v>184</v>
      </c>
      <c r="D52" s="177" t="s">
        <v>185</v>
      </c>
      <c r="E52" s="9" t="s">
        <v>123</v>
      </c>
      <c r="F52" s="9">
        <v>12</v>
      </c>
      <c r="G52" s="9"/>
      <c r="H52" s="174">
        <f t="shared" ref="H52" si="7">+$F52*G52</f>
        <v>0</v>
      </c>
    </row>
    <row r="53" spans="2:10" s="132" customFormat="1" ht="15.75" customHeight="1">
      <c r="B53" s="178"/>
      <c r="C53" s="179"/>
      <c r="D53" s="180"/>
      <c r="E53" s="181"/>
      <c r="F53" s="182"/>
      <c r="G53" s="40"/>
      <c r="H53" s="40"/>
    </row>
    <row r="54" spans="2:10" s="132" customFormat="1">
      <c r="B54" s="183"/>
      <c r="C54" s="184"/>
      <c r="D54" s="184"/>
      <c r="E54" s="185"/>
      <c r="F54" s="185"/>
      <c r="G54" s="8" t="str">
        <f>C38&amp;" SKUPAJ:"</f>
        <v>ZEMELJSKA DELA SKUPAJ:</v>
      </c>
      <c r="H54" s="186">
        <f>SUM(H$39:H$52)</f>
        <v>0</v>
      </c>
    </row>
    <row r="55" spans="2:10" s="132" customFormat="1">
      <c r="B55" s="187"/>
      <c r="C55" s="179"/>
      <c r="D55" s="188"/>
      <c r="E55" s="189"/>
      <c r="F55" s="182"/>
      <c r="G55" s="40"/>
      <c r="H55" s="40"/>
      <c r="J55" s="133"/>
    </row>
    <row r="56" spans="2:10" s="132" customFormat="1">
      <c r="B56" s="169" t="s">
        <v>41</v>
      </c>
      <c r="C56" s="215" t="s">
        <v>62</v>
      </c>
      <c r="D56" s="215"/>
      <c r="E56" s="170"/>
      <c r="F56" s="171"/>
      <c r="G56" s="6"/>
      <c r="H56" s="172"/>
      <c r="J56" s="133"/>
    </row>
    <row r="57" spans="2:10" s="132" customFormat="1" ht="46.8">
      <c r="B57" s="175">
        <f>+COUNT(#REF!)+1</f>
        <v>1</v>
      </c>
      <c r="C57" s="176" t="s">
        <v>186</v>
      </c>
      <c r="D57" s="177" t="s">
        <v>187</v>
      </c>
      <c r="E57" s="9" t="s">
        <v>123</v>
      </c>
      <c r="F57" s="9">
        <v>179</v>
      </c>
      <c r="G57" s="9"/>
      <c r="H57" s="174">
        <f t="shared" ref="H57:H60" si="8">+$F57*G57</f>
        <v>0</v>
      </c>
      <c r="J57" s="133"/>
    </row>
    <row r="58" spans="2:10" s="132" customFormat="1" ht="31.2">
      <c r="B58" s="175">
        <f>+COUNT($B$57:B57)+1</f>
        <v>2</v>
      </c>
      <c r="C58" s="176" t="s">
        <v>188</v>
      </c>
      <c r="D58" s="177" t="s">
        <v>189</v>
      </c>
      <c r="E58" s="9" t="s">
        <v>124</v>
      </c>
      <c r="F58" s="9">
        <v>610</v>
      </c>
      <c r="G58" s="9"/>
      <c r="H58" s="174">
        <f t="shared" si="8"/>
        <v>0</v>
      </c>
      <c r="J58" s="133"/>
    </row>
    <row r="59" spans="2:10" s="132" customFormat="1" ht="46.8">
      <c r="B59" s="175">
        <f>+COUNT($B$57:B58)+1</f>
        <v>3</v>
      </c>
      <c r="C59" s="176" t="s">
        <v>190</v>
      </c>
      <c r="D59" s="177" t="s">
        <v>119</v>
      </c>
      <c r="E59" s="9" t="s">
        <v>124</v>
      </c>
      <c r="F59" s="9">
        <v>1127</v>
      </c>
      <c r="G59" s="9"/>
      <c r="H59" s="174">
        <f t="shared" si="8"/>
        <v>0</v>
      </c>
      <c r="J59" s="133"/>
    </row>
    <row r="60" spans="2:10" s="132" customFormat="1" ht="31.2">
      <c r="B60" s="175">
        <f>+COUNT($B$57:B59)+1</f>
        <v>4</v>
      </c>
      <c r="C60" s="176" t="s">
        <v>164</v>
      </c>
      <c r="D60" s="177" t="s">
        <v>191</v>
      </c>
      <c r="E60" s="9" t="s">
        <v>124</v>
      </c>
      <c r="F60" s="9">
        <v>960</v>
      </c>
      <c r="G60" s="9"/>
      <c r="H60" s="174">
        <f t="shared" si="8"/>
        <v>0</v>
      </c>
      <c r="J60" s="133"/>
    </row>
    <row r="61" spans="2:10" s="132" customFormat="1" ht="31.2">
      <c r="B61" s="175">
        <f>+COUNT($B$57:B60)+1</f>
        <v>5</v>
      </c>
      <c r="C61" s="176" t="s">
        <v>192</v>
      </c>
      <c r="D61" s="177" t="s">
        <v>193</v>
      </c>
      <c r="E61" s="9" t="s">
        <v>125</v>
      </c>
      <c r="F61" s="9">
        <v>2</v>
      </c>
      <c r="G61" s="9"/>
      <c r="H61" s="174">
        <f t="shared" ref="H61" si="9">+$F61*G61</f>
        <v>0</v>
      </c>
      <c r="J61" s="133"/>
    </row>
    <row r="62" spans="2:10" s="132" customFormat="1">
      <c r="B62" s="175">
        <f>+COUNT($B$57:B61)+1</f>
        <v>6</v>
      </c>
      <c r="C62" s="176" t="s">
        <v>194</v>
      </c>
      <c r="D62" s="177" t="s">
        <v>195</v>
      </c>
      <c r="E62" s="9" t="s">
        <v>123</v>
      </c>
      <c r="F62" s="9">
        <v>51</v>
      </c>
      <c r="G62" s="9"/>
      <c r="H62" s="174">
        <f t="shared" ref="H62" si="10">+$F62*G62</f>
        <v>0</v>
      </c>
      <c r="J62" s="133"/>
    </row>
    <row r="63" spans="2:10" s="132" customFormat="1" ht="15.75" customHeight="1">
      <c r="B63" s="178"/>
      <c r="C63" s="179"/>
      <c r="D63" s="180"/>
      <c r="E63" s="181"/>
      <c r="F63" s="182"/>
      <c r="G63" s="40"/>
      <c r="H63" s="40"/>
    </row>
    <row r="64" spans="2:10" s="132" customFormat="1" ht="16.2" thickBot="1">
      <c r="B64" s="183"/>
      <c r="C64" s="184"/>
      <c r="D64" s="184"/>
      <c r="E64" s="185"/>
      <c r="F64" s="185"/>
      <c r="G64" s="8" t="str">
        <f>C56&amp;" SKUPAJ:"</f>
        <v>VOZIŠČNE KONSTRUKCIJE SKUPAJ:</v>
      </c>
      <c r="H64" s="186">
        <f>SUM(H$57:H$62)</f>
        <v>0</v>
      </c>
    </row>
    <row r="65" spans="2:10" s="132" customFormat="1">
      <c r="B65" s="187"/>
      <c r="C65" s="179"/>
      <c r="D65" s="188"/>
      <c r="E65" s="189"/>
      <c r="F65" s="182"/>
      <c r="G65" s="40"/>
      <c r="H65" s="40"/>
      <c r="J65" s="133"/>
    </row>
    <row r="66" spans="2:10" s="132" customFormat="1">
      <c r="B66" s="169" t="s">
        <v>45</v>
      </c>
      <c r="C66" s="215" t="s">
        <v>7</v>
      </c>
      <c r="D66" s="215"/>
      <c r="E66" s="170"/>
      <c r="F66" s="171"/>
      <c r="G66" s="6"/>
      <c r="H66" s="172"/>
      <c r="J66" s="133"/>
    </row>
    <row r="67" spans="2:10" s="132" customFormat="1" ht="46.8">
      <c r="B67" s="175">
        <f>+COUNT(#REF!)+1</f>
        <v>1</v>
      </c>
      <c r="C67" s="176" t="s">
        <v>196</v>
      </c>
      <c r="D67" s="177" t="s">
        <v>197</v>
      </c>
      <c r="E67" s="9" t="s">
        <v>124</v>
      </c>
      <c r="F67" s="9">
        <v>1</v>
      </c>
      <c r="G67" s="9"/>
      <c r="H67" s="174">
        <f t="shared" ref="H67:H69" si="11">+$F67*G67</f>
        <v>0</v>
      </c>
      <c r="J67" s="133"/>
    </row>
    <row r="68" spans="2:10" s="132" customFormat="1" ht="31.2">
      <c r="B68" s="175">
        <f>+COUNT($B$67:B67)+1</f>
        <v>2</v>
      </c>
      <c r="C68" s="176" t="s">
        <v>198</v>
      </c>
      <c r="D68" s="177" t="s">
        <v>199</v>
      </c>
      <c r="E68" s="9" t="s">
        <v>153</v>
      </c>
      <c r="F68" s="9">
        <v>156</v>
      </c>
      <c r="G68" s="9"/>
      <c r="H68" s="174">
        <f t="shared" si="11"/>
        <v>0</v>
      </c>
      <c r="J68" s="133"/>
    </row>
    <row r="69" spans="2:10" s="132" customFormat="1" ht="62.4">
      <c r="B69" s="175">
        <f>+COUNT($B$67:B68)+1</f>
        <v>3</v>
      </c>
      <c r="C69" s="176" t="s">
        <v>200</v>
      </c>
      <c r="D69" s="177" t="s">
        <v>201</v>
      </c>
      <c r="E69" s="9" t="s">
        <v>153</v>
      </c>
      <c r="F69" s="9">
        <v>73</v>
      </c>
      <c r="G69" s="9"/>
      <c r="H69" s="174">
        <f t="shared" si="11"/>
        <v>0</v>
      </c>
      <c r="J69" s="133"/>
    </row>
    <row r="70" spans="2:10" s="132" customFormat="1" ht="46.8">
      <c r="B70" s="175">
        <f>+COUNT($B$67:B69)+1</f>
        <v>4</v>
      </c>
      <c r="C70" s="176" t="s">
        <v>202</v>
      </c>
      <c r="D70" s="177" t="s">
        <v>203</v>
      </c>
      <c r="E70" s="9" t="s">
        <v>153</v>
      </c>
      <c r="F70" s="9">
        <v>55</v>
      </c>
      <c r="G70" s="9"/>
      <c r="H70" s="174">
        <f t="shared" ref="H70" si="12">+$F70*G70</f>
        <v>0</v>
      </c>
      <c r="J70" s="133"/>
    </row>
    <row r="71" spans="2:10" s="132" customFormat="1" ht="46.8">
      <c r="B71" s="175">
        <f>+COUNT($B$67:B70)+1</f>
        <v>5</v>
      </c>
      <c r="C71" s="176" t="s">
        <v>194</v>
      </c>
      <c r="D71" s="177" t="s">
        <v>204</v>
      </c>
      <c r="E71" s="9" t="s">
        <v>153</v>
      </c>
      <c r="F71" s="9">
        <v>128</v>
      </c>
      <c r="G71" s="9"/>
      <c r="H71" s="174">
        <f t="shared" ref="H71:H73" si="13">+$F71*G71</f>
        <v>0</v>
      </c>
      <c r="J71" s="133"/>
    </row>
    <row r="72" spans="2:10" s="132" customFormat="1" ht="31.2">
      <c r="B72" s="175">
        <f>+COUNT($B$67:B71)+1</f>
        <v>6</v>
      </c>
      <c r="C72" s="176" t="s">
        <v>164</v>
      </c>
      <c r="D72" s="177" t="s">
        <v>205</v>
      </c>
      <c r="E72" s="9" t="s">
        <v>153</v>
      </c>
      <c r="F72" s="9">
        <v>9</v>
      </c>
      <c r="G72" s="9"/>
      <c r="H72" s="174">
        <f t="shared" si="13"/>
        <v>0</v>
      </c>
      <c r="J72" s="133"/>
    </row>
    <row r="73" spans="2:10" s="132" customFormat="1" ht="46.8">
      <c r="B73" s="175">
        <f>+COUNT($B$67:B72)+1</f>
        <v>7</v>
      </c>
      <c r="C73" s="176" t="s">
        <v>206</v>
      </c>
      <c r="D73" s="177" t="s">
        <v>207</v>
      </c>
      <c r="E73" s="9" t="s">
        <v>153</v>
      </c>
      <c r="F73" s="9">
        <v>15</v>
      </c>
      <c r="G73" s="9"/>
      <c r="H73" s="174">
        <f t="shared" si="13"/>
        <v>0</v>
      </c>
      <c r="J73" s="133"/>
    </row>
    <row r="74" spans="2:10" s="132" customFormat="1" ht="46.8">
      <c r="B74" s="175">
        <f>+COUNT($B$67:B73)+1</f>
        <v>8</v>
      </c>
      <c r="C74" s="176" t="s">
        <v>208</v>
      </c>
      <c r="D74" s="177" t="s">
        <v>209</v>
      </c>
      <c r="E74" s="9" t="s">
        <v>131</v>
      </c>
      <c r="F74" s="9">
        <v>1</v>
      </c>
      <c r="G74" s="9"/>
      <c r="H74" s="174">
        <f t="shared" ref="H74:H78" si="14">+$F74*G74</f>
        <v>0</v>
      </c>
      <c r="J74" s="133"/>
    </row>
    <row r="75" spans="2:10" s="132" customFormat="1" ht="31.2">
      <c r="B75" s="175">
        <f>+COUNT($B$67:B74)+1</f>
        <v>9</v>
      </c>
      <c r="C75" s="176" t="s">
        <v>210</v>
      </c>
      <c r="D75" s="177" t="s">
        <v>219</v>
      </c>
      <c r="E75" s="9" t="s">
        <v>131</v>
      </c>
      <c r="F75" s="9">
        <v>0</v>
      </c>
      <c r="G75" s="9"/>
      <c r="H75" s="174">
        <f t="shared" si="14"/>
        <v>0</v>
      </c>
      <c r="J75" s="133"/>
    </row>
    <row r="76" spans="2:10" s="132" customFormat="1" ht="46.8">
      <c r="B76" s="175">
        <f>+COUNT($B$67:B75)+1</f>
        <v>10</v>
      </c>
      <c r="C76" s="176" t="s">
        <v>211</v>
      </c>
      <c r="D76" s="177" t="s">
        <v>212</v>
      </c>
      <c r="E76" s="9" t="s">
        <v>131</v>
      </c>
      <c r="F76" s="9">
        <v>3</v>
      </c>
      <c r="G76" s="9"/>
      <c r="H76" s="174">
        <f t="shared" si="14"/>
        <v>0</v>
      </c>
      <c r="J76" s="133"/>
    </row>
    <row r="77" spans="2:10" s="132" customFormat="1" ht="31.2">
      <c r="B77" s="175">
        <f>+COUNT($B$67:B76)+1</f>
        <v>11</v>
      </c>
      <c r="C77" s="176" t="s">
        <v>213</v>
      </c>
      <c r="D77" s="177" t="s">
        <v>214</v>
      </c>
      <c r="E77" s="9" t="s">
        <v>153</v>
      </c>
      <c r="F77" s="9">
        <v>39</v>
      </c>
      <c r="G77" s="9"/>
      <c r="H77" s="174">
        <f t="shared" si="14"/>
        <v>0</v>
      </c>
      <c r="J77" s="133"/>
    </row>
    <row r="78" spans="2:10" s="132" customFormat="1" ht="46.8">
      <c r="B78" s="175">
        <f>+COUNT($B$67:B77)+1</f>
        <v>12</v>
      </c>
      <c r="C78" s="176" t="s">
        <v>215</v>
      </c>
      <c r="D78" s="177" t="s">
        <v>216</v>
      </c>
      <c r="E78" s="9" t="s">
        <v>153</v>
      </c>
      <c r="F78" s="9">
        <v>39</v>
      </c>
      <c r="G78" s="9"/>
      <c r="H78" s="174">
        <f t="shared" si="14"/>
        <v>0</v>
      </c>
      <c r="J78" s="133"/>
    </row>
    <row r="79" spans="2:10" s="132" customFormat="1" ht="46.8">
      <c r="B79" s="175">
        <f>+COUNT($B$67:B78)+1</f>
        <v>13</v>
      </c>
      <c r="C79" s="176" t="s">
        <v>217</v>
      </c>
      <c r="D79" s="177" t="s">
        <v>218</v>
      </c>
      <c r="E79" s="9" t="s">
        <v>131</v>
      </c>
      <c r="F79" s="9">
        <v>2</v>
      </c>
      <c r="G79" s="9"/>
      <c r="H79" s="174">
        <f t="shared" ref="H79" si="15">+$F79*G79</f>
        <v>0</v>
      </c>
      <c r="J79" s="133"/>
    </row>
    <row r="80" spans="2:10" s="132" customFormat="1" ht="15.75" customHeight="1">
      <c r="B80" s="178"/>
      <c r="C80" s="179"/>
      <c r="D80" s="180"/>
      <c r="E80" s="181"/>
      <c r="F80" s="182"/>
      <c r="G80" s="40"/>
      <c r="H80" s="40"/>
    </row>
    <row r="81" spans="2:10" s="132" customFormat="1">
      <c r="B81" s="183"/>
      <c r="C81" s="184"/>
      <c r="D81" s="184"/>
      <c r="E81" s="185"/>
      <c r="F81" s="185"/>
      <c r="G81" s="8" t="str">
        <f>C66&amp;" SKUPAJ:"</f>
        <v>ODVODNJAVANJE SKUPAJ:</v>
      </c>
      <c r="H81" s="186">
        <f>SUM(H$67:H$79)</f>
        <v>0</v>
      </c>
    </row>
    <row r="82" spans="2:10" s="132" customFormat="1">
      <c r="B82" s="187"/>
      <c r="C82" s="179"/>
      <c r="D82" s="188"/>
      <c r="E82" s="189"/>
      <c r="F82" s="182"/>
      <c r="G82" s="40"/>
      <c r="H82" s="40"/>
      <c r="J82" s="133"/>
    </row>
    <row r="83" spans="2:10" s="132" customFormat="1">
      <c r="B83" s="169" t="s">
        <v>46</v>
      </c>
      <c r="C83" s="215" t="s">
        <v>220</v>
      </c>
      <c r="D83" s="215"/>
      <c r="E83" s="170"/>
      <c r="F83" s="171"/>
      <c r="G83" s="6"/>
      <c r="H83" s="172"/>
      <c r="J83" s="133"/>
    </row>
    <row r="84" spans="2:10" s="132" customFormat="1" ht="65.400000000000006" customHeight="1">
      <c r="B84" s="175">
        <f>+COUNT(#REF!)+1</f>
        <v>1</v>
      </c>
      <c r="C84" s="176" t="s">
        <v>221</v>
      </c>
      <c r="D84" s="177" t="s">
        <v>222</v>
      </c>
      <c r="E84" s="9" t="s">
        <v>126</v>
      </c>
      <c r="F84" s="9">
        <v>240</v>
      </c>
      <c r="G84" s="9"/>
      <c r="H84" s="174">
        <f t="shared" ref="H84:H85" si="16">+$F84*G84</f>
        <v>0</v>
      </c>
      <c r="J84" s="133"/>
    </row>
    <row r="85" spans="2:10" s="132" customFormat="1" ht="31.2">
      <c r="B85" s="175">
        <f>+COUNT($B$84:B84)+1</f>
        <v>2</v>
      </c>
      <c r="C85" s="176" t="s">
        <v>223</v>
      </c>
      <c r="D85" s="177" t="s">
        <v>224</v>
      </c>
      <c r="E85" s="9" t="s">
        <v>126</v>
      </c>
      <c r="F85" s="9">
        <v>240</v>
      </c>
      <c r="G85" s="9"/>
      <c r="H85" s="174">
        <f t="shared" si="16"/>
        <v>0</v>
      </c>
      <c r="J85" s="133"/>
    </row>
    <row r="86" spans="2:10" s="132" customFormat="1" ht="46.8">
      <c r="B86" s="175">
        <f>+COUNT($B$84:B85)+1</f>
        <v>3</v>
      </c>
      <c r="C86" s="176" t="s">
        <v>225</v>
      </c>
      <c r="D86" s="177" t="s">
        <v>117</v>
      </c>
      <c r="E86" s="9" t="s">
        <v>127</v>
      </c>
      <c r="F86" s="9">
        <v>2</v>
      </c>
      <c r="G86" s="9"/>
      <c r="H86" s="174">
        <f t="shared" ref="H86" si="17">+$F86*G86</f>
        <v>0</v>
      </c>
      <c r="J86" s="133"/>
    </row>
    <row r="87" spans="2:10" s="132" customFormat="1" ht="31.2">
      <c r="B87" s="175">
        <f>+COUNT($B$84:B86)+1</f>
        <v>4</v>
      </c>
      <c r="C87" s="176" t="s">
        <v>226</v>
      </c>
      <c r="D87" s="177" t="s">
        <v>227</v>
      </c>
      <c r="E87" s="9" t="s">
        <v>127</v>
      </c>
      <c r="F87" s="9">
        <v>11</v>
      </c>
      <c r="G87" s="9"/>
      <c r="H87" s="174">
        <f t="shared" ref="H87" si="18">+$F87*G87</f>
        <v>0</v>
      </c>
      <c r="J87" s="133"/>
    </row>
    <row r="88" spans="2:10" s="132" customFormat="1" ht="31.2">
      <c r="B88" s="175">
        <f>+COUNT($B$84:B87)+1</f>
        <v>5</v>
      </c>
      <c r="C88" s="176" t="s">
        <v>228</v>
      </c>
      <c r="D88" s="177" t="s">
        <v>114</v>
      </c>
      <c r="E88" s="9" t="s">
        <v>127</v>
      </c>
      <c r="F88" s="9">
        <v>2</v>
      </c>
      <c r="G88" s="9"/>
      <c r="H88" s="174">
        <f t="shared" ref="H88:H89" si="19">+$F88*G88</f>
        <v>0</v>
      </c>
      <c r="J88" s="133"/>
    </row>
    <row r="89" spans="2:10" s="132" customFormat="1" ht="46.8">
      <c r="B89" s="175">
        <f>+COUNT($B$84:B88)+1</f>
        <v>6</v>
      </c>
      <c r="C89" s="176" t="s">
        <v>229</v>
      </c>
      <c r="D89" s="177" t="s">
        <v>230</v>
      </c>
      <c r="E89" s="9" t="s">
        <v>137</v>
      </c>
      <c r="F89" s="9">
        <v>148</v>
      </c>
      <c r="G89" s="9"/>
      <c r="H89" s="174">
        <f t="shared" si="19"/>
        <v>0</v>
      </c>
      <c r="J89" s="133"/>
    </row>
    <row r="90" spans="2:10" s="132" customFormat="1" ht="15.75" customHeight="1">
      <c r="B90" s="178"/>
      <c r="C90" s="179"/>
      <c r="D90" s="180"/>
      <c r="E90" s="181"/>
      <c r="F90" s="182"/>
      <c r="G90" s="40"/>
      <c r="H90" s="40"/>
    </row>
    <row r="91" spans="2:10" s="132" customFormat="1">
      <c r="B91" s="183"/>
      <c r="C91" s="184"/>
      <c r="D91" s="184"/>
      <c r="E91" s="185"/>
      <c r="F91" s="185"/>
      <c r="G91" s="8" t="str">
        <f>C83&amp;" SKUPAJ:"</f>
        <v>OPREMA CESTE SKUPAJ:</v>
      </c>
      <c r="H91" s="186">
        <f>SUM(H$84:H$89)</f>
        <v>0</v>
      </c>
    </row>
    <row r="93" spans="2:10" s="132" customFormat="1">
      <c r="B93" s="169" t="s">
        <v>53</v>
      </c>
      <c r="C93" s="215" t="s">
        <v>8</v>
      </c>
      <c r="D93" s="215"/>
      <c r="E93" s="170"/>
      <c r="F93" s="171"/>
      <c r="G93" s="6"/>
      <c r="H93" s="172"/>
      <c r="J93" s="133"/>
    </row>
    <row r="94" spans="2:10" s="132" customFormat="1">
      <c r="B94" s="173" t="s">
        <v>102</v>
      </c>
      <c r="C94" s="216" t="s">
        <v>103</v>
      </c>
      <c r="D94" s="216"/>
      <c r="E94" s="216"/>
      <c r="F94" s="216"/>
      <c r="G94" s="7"/>
      <c r="H94" s="174"/>
    </row>
    <row r="95" spans="2:10" s="132" customFormat="1">
      <c r="B95" s="175">
        <f>+COUNT($B$94:B94)+1</f>
        <v>1</v>
      </c>
      <c r="C95" s="176" t="s">
        <v>231</v>
      </c>
      <c r="D95" s="177" t="s">
        <v>128</v>
      </c>
      <c r="E95" s="9" t="s">
        <v>232</v>
      </c>
      <c r="F95" s="9">
        <v>32</v>
      </c>
      <c r="G95" s="9"/>
      <c r="H95" s="174">
        <f t="shared" ref="H95" si="20">+$F95*G95</f>
        <v>0</v>
      </c>
      <c r="J95" s="133"/>
    </row>
    <row r="96" spans="2:10" s="132" customFormat="1">
      <c r="B96" s="175">
        <f>+COUNT($B$94:B95)+1</f>
        <v>2</v>
      </c>
      <c r="C96" s="176" t="s">
        <v>233</v>
      </c>
      <c r="D96" s="177" t="s">
        <v>136</v>
      </c>
      <c r="E96" s="9" t="s">
        <v>232</v>
      </c>
      <c r="F96" s="9">
        <v>16</v>
      </c>
      <c r="G96" s="9"/>
      <c r="H96" s="174">
        <f t="shared" ref="H96" si="21">+$F96*G96</f>
        <v>0</v>
      </c>
      <c r="J96" s="133"/>
    </row>
    <row r="97" spans="2:10" s="132" customFormat="1">
      <c r="B97" s="175">
        <f>+COUNT($B$94:B96)+1</f>
        <v>3</v>
      </c>
      <c r="C97" s="176" t="s">
        <v>234</v>
      </c>
      <c r="D97" s="177" t="s">
        <v>235</v>
      </c>
      <c r="E97" s="9" t="s">
        <v>131</v>
      </c>
      <c r="F97" s="9">
        <v>1</v>
      </c>
      <c r="G97" s="9"/>
      <c r="H97" s="174">
        <f t="shared" ref="H97" si="22">+$F97*G97</f>
        <v>0</v>
      </c>
      <c r="J97" s="133"/>
    </row>
    <row r="98" spans="2:10" s="132" customFormat="1" ht="15.75" customHeight="1">
      <c r="B98" s="178"/>
      <c r="C98" s="179"/>
      <c r="D98" s="180"/>
      <c r="E98" s="181"/>
      <c r="F98" s="182"/>
      <c r="G98" s="40"/>
      <c r="H98" s="40"/>
    </row>
    <row r="99" spans="2:10" s="132" customFormat="1" ht="16.2" thickBot="1">
      <c r="B99" s="183"/>
      <c r="C99" s="184"/>
      <c r="D99" s="184"/>
      <c r="E99" s="185"/>
      <c r="F99" s="185"/>
      <c r="G99" s="8" t="str">
        <f>C93&amp;" SKUPAJ:"</f>
        <v>TUJE STORITVE SKUPAJ:</v>
      </c>
      <c r="H99" s="186">
        <f>SUM(H$95:H$97)</f>
        <v>0</v>
      </c>
    </row>
  </sheetData>
  <mergeCells count="8">
    <mergeCell ref="C83:D83"/>
    <mergeCell ref="C93:D93"/>
    <mergeCell ref="C94:F94"/>
    <mergeCell ref="B22:F22"/>
    <mergeCell ref="C24:D24"/>
    <mergeCell ref="C38:D38"/>
    <mergeCell ref="C56:D56"/>
    <mergeCell ref="C66:D6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&amp;C&amp;"-,Ležeče"Sanacija zidov in ureditev odvodnjavanja »Podkraj« na cesti R3-621/1412 Podkraj – Col v km 15,300&amp;R&amp;"-,Ležeče"RAZPIS 2022</oddHeader>
    <oddFooter>Stran &amp;P od &amp;N</oddFooter>
  </headerFooter>
  <rowBreaks count="2" manualBreakCount="2">
    <brk id="45" min="1" max="7" man="1"/>
    <brk id="65" min="1" max="7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39C"/>
  </sheetPr>
  <dimension ref="B1:K121"/>
  <sheetViews>
    <sheetView view="pageBreakPreview" zoomScale="90" zoomScaleNormal="100" zoomScaleSheetLayoutView="90" workbookViewId="0">
      <selection activeCell="H18" sqref="H18"/>
    </sheetView>
  </sheetViews>
  <sheetFormatPr defaultColWidth="9.109375" defaultRowHeight="15.6"/>
  <cols>
    <col min="1" max="1" width="9.109375" style="48"/>
    <col min="2" max="3" width="10.6640625" style="50" customWidth="1"/>
    <col min="4" max="4" width="47.6640625" style="122" customWidth="1"/>
    <col min="5" max="5" width="14.6640625" style="45" customWidth="1"/>
    <col min="6" max="6" width="12.6640625" style="45" customWidth="1"/>
    <col min="7" max="7" width="15.6640625" style="1" customWidth="1"/>
    <col min="8" max="8" width="15.6640625" style="46" customWidth="1"/>
    <col min="9" max="9" width="11.5546875" style="47" bestFit="1" customWidth="1"/>
    <col min="10" max="10" width="10.109375" style="48" bestFit="1" customWidth="1"/>
    <col min="11" max="12" width="9.109375" style="48"/>
    <col min="13" max="13" width="9.109375" style="48" customWidth="1"/>
    <col min="14" max="16384" width="9.109375" style="48"/>
  </cols>
  <sheetData>
    <row r="1" spans="2:10">
      <c r="B1" s="43" t="s">
        <v>47</v>
      </c>
      <c r="C1" s="44" t="str">
        <f ca="1">MID(CELL("filename",A1),FIND("]",CELL("filename",A1))+1,255)</f>
        <v>OPORNI ZID OZ-1 I. FAZA</v>
      </c>
    </row>
    <row r="3" spans="2:10">
      <c r="B3" s="49" t="s">
        <v>13</v>
      </c>
    </row>
    <row r="4" spans="2:10">
      <c r="B4" s="51" t="str">
        <f ca="1">"REKAPITULACIJA "&amp;C1</f>
        <v>REKAPITULACIJA OPORNI ZID OZ-1 I. FAZA</v>
      </c>
      <c r="C4" s="52"/>
      <c r="D4" s="52"/>
      <c r="E4" s="53"/>
      <c r="F4" s="53"/>
      <c r="G4" s="2"/>
      <c r="H4" s="54"/>
      <c r="I4" s="55"/>
    </row>
    <row r="5" spans="2:10">
      <c r="B5" s="56"/>
      <c r="C5" s="57"/>
      <c r="D5" s="58"/>
      <c r="H5" s="59"/>
      <c r="I5" s="60"/>
      <c r="J5" s="61"/>
    </row>
    <row r="6" spans="2:10">
      <c r="B6" s="62" t="s">
        <v>43</v>
      </c>
      <c r="D6" s="63" t="str">
        <f>VLOOKUP(B6,$B$20:$H$9831,2,FALSE)</f>
        <v>PREDDELA</v>
      </c>
      <c r="E6" s="64"/>
      <c r="F6" s="46"/>
      <c r="H6" s="65">
        <f>VLOOKUP($D6&amp;" SKUPAJ:",$G$20:H$9895,2,FALSE)</f>
        <v>0</v>
      </c>
      <c r="I6" s="66"/>
      <c r="J6" s="67"/>
    </row>
    <row r="7" spans="2:10">
      <c r="B7" s="62"/>
      <c r="D7" s="63"/>
      <c r="E7" s="64"/>
      <c r="F7" s="46"/>
      <c r="H7" s="65"/>
      <c r="I7" s="68"/>
      <c r="J7" s="69"/>
    </row>
    <row r="8" spans="2:10">
      <c r="B8" s="62" t="s">
        <v>44</v>
      </c>
      <c r="D8" s="63" t="str">
        <f>VLOOKUP(B8,$B$20:$H$9831,2,FALSE)</f>
        <v>ZEMELJSKA DELA</v>
      </c>
      <c r="E8" s="64"/>
      <c r="F8" s="46"/>
      <c r="H8" s="65">
        <f>VLOOKUP($D8&amp;" SKUPAJ:",$G$20:H$9895,2,FALSE)</f>
        <v>0</v>
      </c>
      <c r="I8" s="70"/>
      <c r="J8" s="71"/>
    </row>
    <row r="9" spans="2:10">
      <c r="B9" s="62"/>
      <c r="D9" s="63"/>
      <c r="E9" s="64"/>
      <c r="F9" s="46"/>
      <c r="H9" s="65"/>
      <c r="I9" s="55"/>
    </row>
    <row r="10" spans="2:10">
      <c r="B10" s="62" t="s">
        <v>41</v>
      </c>
      <c r="D10" s="63" t="str">
        <f>VLOOKUP(B10,$B$20:$H$9831,2,FALSE)</f>
        <v>VOZIŠČNE KONSTRUKCIJE</v>
      </c>
      <c r="E10" s="64"/>
      <c r="F10" s="46"/>
      <c r="H10" s="65">
        <f>VLOOKUP($D10&amp;" SKUPAJ:",$G$20:H$9895,2,FALSE)</f>
        <v>0</v>
      </c>
    </row>
    <row r="11" spans="2:10">
      <c r="B11" s="62"/>
      <c r="D11" s="63"/>
      <c r="E11" s="64"/>
      <c r="F11" s="46"/>
      <c r="H11" s="65"/>
    </row>
    <row r="12" spans="2:10">
      <c r="B12" s="62" t="s">
        <v>45</v>
      </c>
      <c r="D12" s="63" t="str">
        <f>VLOOKUP(B12,$B$20:$H$9831,2,FALSE)</f>
        <v>ODVODNJAVANJE</v>
      </c>
      <c r="E12" s="64"/>
      <c r="F12" s="46"/>
      <c r="H12" s="65">
        <f>VLOOKUP($D12&amp;" SKUPAJ:",$G$20:H$9895,2,FALSE)</f>
        <v>0</v>
      </c>
    </row>
    <row r="13" spans="2:10">
      <c r="B13" s="62"/>
      <c r="D13" s="63"/>
      <c r="E13" s="64"/>
      <c r="F13" s="46"/>
      <c r="H13" s="65"/>
    </row>
    <row r="14" spans="2:10">
      <c r="B14" s="62" t="s">
        <v>46</v>
      </c>
      <c r="D14" s="63" t="str">
        <f>VLOOKUP(B14,$B$20:$H$9831,2,FALSE)</f>
        <v>GRADBENA DELA</v>
      </c>
      <c r="E14" s="64"/>
      <c r="F14" s="46"/>
      <c r="H14" s="65">
        <f>VLOOKUP($D14&amp;" SKUPAJ:",$G$20:H$9895,2,FALSE)</f>
        <v>0</v>
      </c>
    </row>
    <row r="15" spans="2:10">
      <c r="B15" s="62"/>
      <c r="D15" s="63"/>
      <c r="E15" s="64"/>
      <c r="F15" s="46"/>
      <c r="H15" s="65"/>
    </row>
    <row r="16" spans="2:10">
      <c r="B16" s="62" t="s">
        <v>53</v>
      </c>
      <c r="D16" s="63" t="str">
        <f>VLOOKUP(B16,$B$20:$H$9831,2,FALSE)</f>
        <v>TUJE STORITVE</v>
      </c>
      <c r="E16" s="64"/>
      <c r="F16" s="46"/>
      <c r="H16" s="65">
        <f>VLOOKUP($D16&amp;" SKUPAJ:",$G$20:H$9895,2,FALSE)</f>
        <v>0</v>
      </c>
    </row>
    <row r="17" spans="2:11" s="47" customFormat="1" ht="16.2" thickBot="1">
      <c r="B17" s="72"/>
      <c r="C17" s="73"/>
      <c r="D17" s="74"/>
      <c r="E17" s="75"/>
      <c r="F17" s="76"/>
      <c r="G17" s="3"/>
      <c r="H17" s="77"/>
    </row>
    <row r="18" spans="2:11" s="47" customFormat="1" ht="16.2" thickTop="1">
      <c r="B18" s="78"/>
      <c r="C18" s="79"/>
      <c r="D18" s="80"/>
      <c r="E18" s="81"/>
      <c r="F18" s="82"/>
      <c r="G18" s="4" t="str">
        <f ca="1">"SKUPAJ "&amp;C1&amp;" (BREZ DDV):"</f>
        <v>SKUPAJ OPORNI ZID OZ-1 I. FAZA (BREZ DDV):</v>
      </c>
      <c r="H18" s="83">
        <f>SUM(H6:H16)</f>
        <v>0</v>
      </c>
    </row>
    <row r="20" spans="2:11" s="47" customFormat="1" ht="16.2" thickBot="1">
      <c r="B20" s="84" t="s">
        <v>0</v>
      </c>
      <c r="C20" s="85" t="s">
        <v>1</v>
      </c>
      <c r="D20" s="86" t="s">
        <v>2</v>
      </c>
      <c r="E20" s="87" t="s">
        <v>3</v>
      </c>
      <c r="F20" s="87" t="s">
        <v>4</v>
      </c>
      <c r="G20" s="5" t="s">
        <v>5</v>
      </c>
      <c r="H20" s="87" t="s">
        <v>6</v>
      </c>
    </row>
    <row r="22" spans="2:11">
      <c r="B22" s="218"/>
      <c r="C22" s="218"/>
      <c r="D22" s="218"/>
      <c r="E22" s="218"/>
      <c r="F22" s="218"/>
      <c r="G22" s="41"/>
      <c r="H22" s="88"/>
    </row>
    <row r="24" spans="2:11" s="47" customFormat="1">
      <c r="B24" s="89" t="s">
        <v>43</v>
      </c>
      <c r="C24" s="219" t="s">
        <v>54</v>
      </c>
      <c r="D24" s="219"/>
      <c r="E24" s="90"/>
      <c r="F24" s="91"/>
      <c r="G24" s="6"/>
      <c r="H24" s="92"/>
    </row>
    <row r="25" spans="2:11" s="47" customFormat="1">
      <c r="B25" s="93" t="s">
        <v>65</v>
      </c>
      <c r="C25" s="220" t="s">
        <v>66</v>
      </c>
      <c r="D25" s="220"/>
      <c r="E25" s="220"/>
      <c r="F25" s="220"/>
      <c r="G25" s="7"/>
      <c r="H25" s="94"/>
    </row>
    <row r="26" spans="2:11" s="47" customFormat="1" ht="31.2">
      <c r="B26" s="95">
        <f>+COUNT($B$25:B25)+1</f>
        <v>1</v>
      </c>
      <c r="C26" s="96" t="s">
        <v>236</v>
      </c>
      <c r="D26" s="97" t="s">
        <v>237</v>
      </c>
      <c r="E26" s="54" t="s">
        <v>238</v>
      </c>
      <c r="F26" s="54">
        <v>0.08</v>
      </c>
      <c r="G26" s="9"/>
      <c r="H26" s="94">
        <f>+$F26*G26</f>
        <v>0</v>
      </c>
      <c r="K26" s="45"/>
    </row>
    <row r="27" spans="2:11" s="47" customFormat="1" ht="31.2">
      <c r="B27" s="95">
        <f>+COUNT($B$25:B26)+1</f>
        <v>2</v>
      </c>
      <c r="C27" s="96" t="s">
        <v>239</v>
      </c>
      <c r="D27" s="97" t="s">
        <v>240</v>
      </c>
      <c r="E27" s="54" t="s">
        <v>241</v>
      </c>
      <c r="F27" s="54">
        <v>1</v>
      </c>
      <c r="G27" s="9"/>
      <c r="H27" s="94">
        <f t="shared" ref="H27:H34" si="0">+$F27*G27</f>
        <v>0</v>
      </c>
      <c r="K27" s="45"/>
    </row>
    <row r="28" spans="2:11" s="47" customFormat="1" ht="31.2">
      <c r="B28" s="95">
        <f>+COUNT($B$25:B27)+1</f>
        <v>3</v>
      </c>
      <c r="C28" s="96" t="s">
        <v>242</v>
      </c>
      <c r="D28" s="97" t="s">
        <v>120</v>
      </c>
      <c r="E28" s="54" t="s">
        <v>241</v>
      </c>
      <c r="F28" s="54">
        <v>1</v>
      </c>
      <c r="G28" s="9"/>
      <c r="H28" s="94">
        <f t="shared" ref="H28" si="1">+$F28*G28</f>
        <v>0</v>
      </c>
      <c r="K28" s="45"/>
    </row>
    <row r="29" spans="2:11" s="47" customFormat="1">
      <c r="B29" s="93" t="s">
        <v>67</v>
      </c>
      <c r="C29" s="220" t="s">
        <v>68</v>
      </c>
      <c r="D29" s="220"/>
      <c r="E29" s="220"/>
      <c r="F29" s="220"/>
      <c r="G29" s="7"/>
      <c r="H29" s="94"/>
      <c r="K29" s="45"/>
    </row>
    <row r="30" spans="2:11" s="47" customFormat="1" ht="31.2">
      <c r="B30" s="95">
        <f>+COUNT($B$25:B29)+1</f>
        <v>4</v>
      </c>
      <c r="C30" s="96" t="s">
        <v>243</v>
      </c>
      <c r="D30" s="97" t="s">
        <v>244</v>
      </c>
      <c r="E30" s="54" t="s">
        <v>245</v>
      </c>
      <c r="F30" s="54">
        <v>50</v>
      </c>
      <c r="G30" s="9"/>
      <c r="H30" s="94">
        <f t="shared" si="0"/>
        <v>0</v>
      </c>
      <c r="K30" s="45"/>
    </row>
    <row r="31" spans="2:11" s="47" customFormat="1" ht="15.75" customHeight="1">
      <c r="B31" s="95">
        <f>+COUNT($B$25:B30)+1</f>
        <v>5</v>
      </c>
      <c r="C31" s="96" t="s">
        <v>246</v>
      </c>
      <c r="D31" s="97" t="s">
        <v>247</v>
      </c>
      <c r="E31" s="54" t="s">
        <v>241</v>
      </c>
      <c r="F31" s="54">
        <v>1</v>
      </c>
      <c r="G31" s="9"/>
      <c r="H31" s="94">
        <f t="shared" si="0"/>
        <v>0</v>
      </c>
    </row>
    <row r="32" spans="2:11" s="47" customFormat="1" ht="31.2">
      <c r="B32" s="95">
        <f>+COUNT($B$25:B31)+1</f>
        <v>6</v>
      </c>
      <c r="C32" s="96" t="s">
        <v>248</v>
      </c>
      <c r="D32" s="97" t="s">
        <v>450</v>
      </c>
      <c r="E32" s="54" t="s">
        <v>241</v>
      </c>
      <c r="F32" s="54">
        <v>1</v>
      </c>
      <c r="G32" s="9"/>
      <c r="H32" s="94">
        <f t="shared" si="0"/>
        <v>0</v>
      </c>
      <c r="K32" s="45"/>
    </row>
    <row r="33" spans="2:11" s="47" customFormat="1">
      <c r="B33" s="95">
        <f>+COUNT($B$25:B32)+1</f>
        <v>7</v>
      </c>
      <c r="C33" s="96" t="s">
        <v>249</v>
      </c>
      <c r="D33" s="97" t="s">
        <v>250</v>
      </c>
      <c r="E33" s="54" t="s">
        <v>251</v>
      </c>
      <c r="F33" s="54">
        <v>33</v>
      </c>
      <c r="G33" s="9"/>
      <c r="H33" s="94">
        <f t="shared" si="0"/>
        <v>0</v>
      </c>
    </row>
    <row r="34" spans="2:11" s="47" customFormat="1" ht="46.8">
      <c r="B34" s="95">
        <f>+COUNT($B$25:B33)+1</f>
        <v>8</v>
      </c>
      <c r="C34" s="96" t="s">
        <v>252</v>
      </c>
      <c r="D34" s="97" t="s">
        <v>253</v>
      </c>
      <c r="E34" s="54" t="s">
        <v>254</v>
      </c>
      <c r="F34" s="54">
        <v>286.27999999999997</v>
      </c>
      <c r="G34" s="9"/>
      <c r="H34" s="94">
        <f t="shared" si="0"/>
        <v>0</v>
      </c>
      <c r="K34" s="45"/>
    </row>
    <row r="35" spans="2:11" s="47" customFormat="1" ht="31.2">
      <c r="B35" s="95">
        <f>+COUNT($B$25:B34)+1</f>
        <v>9</v>
      </c>
      <c r="C35" s="96" t="s">
        <v>255</v>
      </c>
      <c r="D35" s="97" t="s">
        <v>451</v>
      </c>
      <c r="E35" s="54" t="s">
        <v>254</v>
      </c>
      <c r="F35" s="54">
        <v>7</v>
      </c>
      <c r="G35" s="9"/>
      <c r="H35" s="94">
        <f t="shared" ref="H35" si="2">+$F35*G35</f>
        <v>0</v>
      </c>
      <c r="K35" s="45"/>
    </row>
    <row r="36" spans="2:11" s="47" customFormat="1" ht="62.4">
      <c r="B36" s="95">
        <f>+COUNT($B$25:B35)+1</f>
        <v>10</v>
      </c>
      <c r="C36" s="96" t="s">
        <v>256</v>
      </c>
      <c r="D36" s="97" t="s">
        <v>257</v>
      </c>
      <c r="E36" s="54" t="s">
        <v>241</v>
      </c>
      <c r="F36" s="54">
        <v>1</v>
      </c>
      <c r="G36" s="9"/>
      <c r="H36" s="94">
        <f t="shared" ref="H36" si="3">+$F36*G36</f>
        <v>0</v>
      </c>
      <c r="K36" s="45"/>
    </row>
    <row r="37" spans="2:11" s="47" customFormat="1">
      <c r="B37" s="93" t="s">
        <v>69</v>
      </c>
      <c r="C37" s="220" t="s">
        <v>258</v>
      </c>
      <c r="D37" s="220"/>
      <c r="E37" s="220"/>
      <c r="F37" s="220"/>
      <c r="G37" s="195"/>
      <c r="H37" s="202"/>
      <c r="K37" s="45"/>
    </row>
    <row r="38" spans="2:11" s="47" customFormat="1" ht="31.2">
      <c r="B38" s="95">
        <f>+COUNT($B$25:B37)+1</f>
        <v>11</v>
      </c>
      <c r="C38" s="96" t="s">
        <v>259</v>
      </c>
      <c r="D38" s="97" t="s">
        <v>260</v>
      </c>
      <c r="E38" s="54" t="s">
        <v>241</v>
      </c>
      <c r="F38" s="54">
        <v>1</v>
      </c>
      <c r="G38" s="9"/>
      <c r="H38" s="94">
        <f t="shared" ref="H38" si="4">+$F38*G38</f>
        <v>0</v>
      </c>
      <c r="K38" s="45"/>
    </row>
    <row r="39" spans="2:11" s="47" customFormat="1" ht="31.2">
      <c r="B39" s="95">
        <f>+COUNT($B$25:B38)+1</f>
        <v>12</v>
      </c>
      <c r="C39" s="96" t="s">
        <v>261</v>
      </c>
      <c r="D39" s="97" t="s">
        <v>262</v>
      </c>
      <c r="E39" s="54" t="s">
        <v>241</v>
      </c>
      <c r="F39" s="54">
        <v>1</v>
      </c>
      <c r="G39" s="9"/>
      <c r="H39" s="94">
        <f t="shared" ref="H39" si="5">+$F39*G39</f>
        <v>0</v>
      </c>
      <c r="K39" s="45"/>
    </row>
    <row r="40" spans="2:11" s="47" customFormat="1" ht="15.75" customHeight="1">
      <c r="B40" s="98"/>
      <c r="C40" s="99"/>
      <c r="D40" s="100"/>
      <c r="E40" s="101"/>
      <c r="F40" s="102"/>
      <c r="G40" s="40"/>
      <c r="H40" s="103"/>
    </row>
    <row r="41" spans="2:11" s="47" customFormat="1" ht="16.2" thickBot="1">
      <c r="B41" s="104"/>
      <c r="C41" s="105"/>
      <c r="D41" s="105"/>
      <c r="E41" s="106"/>
      <c r="F41" s="106"/>
      <c r="G41" s="8" t="str">
        <f>C24&amp;" SKUPAJ:"</f>
        <v>PREDDELA SKUPAJ:</v>
      </c>
      <c r="H41" s="107">
        <f>SUM(H$26:H$39)</f>
        <v>0</v>
      </c>
    </row>
    <row r="42" spans="2:11" s="47" customFormat="1">
      <c r="B42" s="98"/>
      <c r="C42" s="99"/>
      <c r="D42" s="100"/>
      <c r="E42" s="101"/>
      <c r="F42" s="102"/>
      <c r="G42" s="40"/>
      <c r="H42" s="103"/>
    </row>
    <row r="43" spans="2:11" s="47" customFormat="1">
      <c r="B43" s="89" t="s">
        <v>44</v>
      </c>
      <c r="C43" s="219" t="s">
        <v>56</v>
      </c>
      <c r="D43" s="219"/>
      <c r="E43" s="90"/>
      <c r="F43" s="91"/>
      <c r="G43" s="6"/>
      <c r="H43" s="92"/>
    </row>
    <row r="44" spans="2:11" s="47" customFormat="1">
      <c r="B44" s="93" t="s">
        <v>70</v>
      </c>
      <c r="C44" s="220" t="s">
        <v>71</v>
      </c>
      <c r="D44" s="220"/>
      <c r="E44" s="220"/>
      <c r="F44" s="220"/>
      <c r="G44" s="7"/>
      <c r="H44" s="94"/>
    </row>
    <row r="45" spans="2:11" s="47" customFormat="1" ht="62.4">
      <c r="B45" s="95">
        <f>+COUNT($B$44:B44)+1</f>
        <v>1</v>
      </c>
      <c r="C45" s="96" t="s">
        <v>263</v>
      </c>
      <c r="D45" s="97" t="s">
        <v>264</v>
      </c>
      <c r="E45" s="54" t="s">
        <v>254</v>
      </c>
      <c r="F45" s="54">
        <v>80</v>
      </c>
      <c r="G45" s="9"/>
      <c r="H45" s="94">
        <f t="shared" ref="H45:H49" si="6">+$F45*G45</f>
        <v>0</v>
      </c>
    </row>
    <row r="46" spans="2:11" s="47" customFormat="1" ht="31.2">
      <c r="B46" s="95">
        <f>+COUNT($B$44:B45)+1</f>
        <v>2</v>
      </c>
      <c r="C46" s="96" t="s">
        <v>265</v>
      </c>
      <c r="D46" s="97" t="s">
        <v>266</v>
      </c>
      <c r="E46" s="54" t="s">
        <v>254</v>
      </c>
      <c r="F46" s="54">
        <v>775</v>
      </c>
      <c r="G46" s="9"/>
      <c r="H46" s="94">
        <f t="shared" si="6"/>
        <v>0</v>
      </c>
    </row>
    <row r="47" spans="2:11" s="47" customFormat="1" ht="31.2">
      <c r="B47" s="95">
        <f>+COUNT($B$44:B46)+1</f>
        <v>3</v>
      </c>
      <c r="C47" s="96" t="s">
        <v>267</v>
      </c>
      <c r="D47" s="97" t="s">
        <v>268</v>
      </c>
      <c r="E47" s="54" t="s">
        <v>254</v>
      </c>
      <c r="F47" s="54">
        <v>92</v>
      </c>
      <c r="G47" s="9"/>
      <c r="H47" s="94">
        <f t="shared" si="6"/>
        <v>0</v>
      </c>
      <c r="I47" s="45"/>
    </row>
    <row r="48" spans="2:11" s="47" customFormat="1">
      <c r="B48" s="93" t="s">
        <v>72</v>
      </c>
      <c r="C48" s="220" t="s">
        <v>73</v>
      </c>
      <c r="D48" s="220"/>
      <c r="E48" s="220"/>
      <c r="F48" s="220"/>
      <c r="G48" s="7"/>
      <c r="H48" s="94"/>
    </row>
    <row r="49" spans="2:8" s="47" customFormat="1" ht="31.2">
      <c r="B49" s="95">
        <f>+COUNT($B$44:B48)+1</f>
        <v>4</v>
      </c>
      <c r="C49" s="96" t="s">
        <v>269</v>
      </c>
      <c r="D49" s="97" t="s">
        <v>270</v>
      </c>
      <c r="E49" s="54" t="s">
        <v>245</v>
      </c>
      <c r="F49" s="54">
        <v>15</v>
      </c>
      <c r="G49" s="9"/>
      <c r="H49" s="94">
        <f t="shared" si="6"/>
        <v>0</v>
      </c>
    </row>
    <row r="50" spans="2:8" s="47" customFormat="1" ht="31.2">
      <c r="B50" s="95">
        <f>+COUNT($B$44:B49)+1</f>
        <v>5</v>
      </c>
      <c r="C50" s="96" t="s">
        <v>271</v>
      </c>
      <c r="D50" s="97" t="s">
        <v>122</v>
      </c>
      <c r="E50" s="54" t="s">
        <v>245</v>
      </c>
      <c r="F50" s="54">
        <v>64.400000000000006</v>
      </c>
      <c r="G50" s="9"/>
      <c r="H50" s="94">
        <f t="shared" ref="H50" si="7">+$F50*G50</f>
        <v>0</v>
      </c>
    </row>
    <row r="51" spans="2:8" s="47" customFormat="1">
      <c r="B51" s="93" t="s">
        <v>75</v>
      </c>
      <c r="C51" s="220" t="s">
        <v>118</v>
      </c>
      <c r="D51" s="220"/>
      <c r="E51" s="220"/>
      <c r="F51" s="220"/>
      <c r="G51" s="7"/>
      <c r="H51" s="94"/>
    </row>
    <row r="52" spans="2:8" s="47" customFormat="1" ht="62.4">
      <c r="B52" s="95">
        <f>+COUNT($B$44:B51)+1</f>
        <v>6</v>
      </c>
      <c r="C52" s="96" t="s">
        <v>272</v>
      </c>
      <c r="D52" s="97" t="s">
        <v>273</v>
      </c>
      <c r="E52" s="54" t="s">
        <v>254</v>
      </c>
      <c r="F52" s="54">
        <v>21</v>
      </c>
      <c r="G52" s="9"/>
      <c r="H52" s="94">
        <f t="shared" ref="H52:H53" si="8">+$F52*G52</f>
        <v>0</v>
      </c>
    </row>
    <row r="53" spans="2:8" s="47" customFormat="1">
      <c r="B53" s="95">
        <f>+COUNT($B$44:B52)+1</f>
        <v>7</v>
      </c>
      <c r="C53" s="96" t="s">
        <v>274</v>
      </c>
      <c r="D53" s="97" t="s">
        <v>121</v>
      </c>
      <c r="E53" s="54" t="s">
        <v>254</v>
      </c>
      <c r="F53" s="54">
        <v>23</v>
      </c>
      <c r="G53" s="9"/>
      <c r="H53" s="94">
        <f t="shared" si="8"/>
        <v>0</v>
      </c>
    </row>
    <row r="54" spans="2:8" s="47" customFormat="1" ht="31.2">
      <c r="B54" s="95">
        <f>+COUNT($B$44:B53)+1</f>
        <v>8</v>
      </c>
      <c r="C54" s="96" t="s">
        <v>275</v>
      </c>
      <c r="D54" s="97" t="s">
        <v>276</v>
      </c>
      <c r="E54" s="54" t="s">
        <v>254</v>
      </c>
      <c r="F54" s="54">
        <v>773</v>
      </c>
      <c r="G54" s="9"/>
      <c r="H54" s="94">
        <f t="shared" ref="H54" si="9">+$F54*G54</f>
        <v>0</v>
      </c>
    </row>
    <row r="55" spans="2:8" s="47" customFormat="1">
      <c r="B55" s="93" t="s">
        <v>77</v>
      </c>
      <c r="C55" s="220" t="s">
        <v>78</v>
      </c>
      <c r="D55" s="220"/>
      <c r="E55" s="220"/>
      <c r="F55" s="220"/>
      <c r="G55" s="7"/>
      <c r="H55" s="94"/>
    </row>
    <row r="56" spans="2:8" s="47" customFormat="1" ht="46.8">
      <c r="B56" s="95">
        <f>+COUNT($B$44:B55)+1</f>
        <v>9</v>
      </c>
      <c r="C56" s="96" t="s">
        <v>277</v>
      </c>
      <c r="D56" s="97" t="s">
        <v>455</v>
      </c>
      <c r="E56" s="54" t="s">
        <v>245</v>
      </c>
      <c r="F56" s="54">
        <v>130</v>
      </c>
      <c r="G56" s="9"/>
      <c r="H56" s="94">
        <f t="shared" ref="H56" si="10">+$F56*G56</f>
        <v>0</v>
      </c>
    </row>
    <row r="57" spans="2:8" s="47" customFormat="1" ht="78">
      <c r="B57" s="95">
        <f>+COUNT($B$44:B56)+1</f>
        <v>10</v>
      </c>
      <c r="C57" s="96" t="s">
        <v>278</v>
      </c>
      <c r="D57" s="97" t="s">
        <v>279</v>
      </c>
      <c r="E57" s="54" t="s">
        <v>245</v>
      </c>
      <c r="F57" s="54">
        <v>220</v>
      </c>
      <c r="G57" s="9"/>
      <c r="H57" s="94">
        <f t="shared" ref="H57:H60" si="11">+$F57*G57</f>
        <v>0</v>
      </c>
    </row>
    <row r="58" spans="2:8" s="47" customFormat="1">
      <c r="B58" s="95">
        <f>+COUNT($B$44:B57)+1</f>
        <v>11</v>
      </c>
      <c r="C58" s="96" t="s">
        <v>280</v>
      </c>
      <c r="D58" s="97" t="s">
        <v>61</v>
      </c>
      <c r="E58" s="54" t="s">
        <v>245</v>
      </c>
      <c r="F58" s="54">
        <v>220</v>
      </c>
      <c r="G58" s="9"/>
      <c r="H58" s="94">
        <f t="shared" ref="H58" si="12">+$F58*G58</f>
        <v>0</v>
      </c>
    </row>
    <row r="59" spans="2:8" s="47" customFormat="1">
      <c r="B59" s="93" t="s">
        <v>79</v>
      </c>
      <c r="C59" s="220" t="s">
        <v>80</v>
      </c>
      <c r="D59" s="220"/>
      <c r="E59" s="220"/>
      <c r="F59" s="220"/>
      <c r="G59" s="7"/>
      <c r="H59" s="94"/>
    </row>
    <row r="60" spans="2:8" s="47" customFormat="1" ht="31.2">
      <c r="B60" s="95">
        <f>+COUNT($B$44:B59)+1</f>
        <v>12</v>
      </c>
      <c r="C60" s="96" t="s">
        <v>281</v>
      </c>
      <c r="D60" s="97" t="s">
        <v>452</v>
      </c>
      <c r="E60" s="54" t="s">
        <v>125</v>
      </c>
      <c r="F60" s="54">
        <v>2663.3</v>
      </c>
      <c r="G60" s="9"/>
      <c r="H60" s="94">
        <f t="shared" si="11"/>
        <v>0</v>
      </c>
    </row>
    <row r="61" spans="2:8" s="47" customFormat="1">
      <c r="B61" s="95">
        <f>+COUNT($B$44:B60)+1</f>
        <v>13</v>
      </c>
      <c r="C61" s="96" t="s">
        <v>282</v>
      </c>
      <c r="D61" s="97" t="s">
        <v>283</v>
      </c>
      <c r="E61" s="54" t="s">
        <v>125</v>
      </c>
      <c r="F61" s="54">
        <v>1930.1</v>
      </c>
      <c r="G61" s="9"/>
      <c r="H61" s="94">
        <f t="shared" ref="H61" si="13">+$F61*G61</f>
        <v>0</v>
      </c>
    </row>
    <row r="62" spans="2:8" s="47" customFormat="1" ht="31.2">
      <c r="B62" s="95">
        <f>+COUNT($B$44:B61)+1</f>
        <v>14</v>
      </c>
      <c r="C62" s="96" t="s">
        <v>284</v>
      </c>
      <c r="D62" s="97" t="s">
        <v>116</v>
      </c>
      <c r="E62" s="54" t="s">
        <v>125</v>
      </c>
      <c r="F62" s="54">
        <v>733.2</v>
      </c>
      <c r="G62" s="9"/>
      <c r="H62" s="94">
        <f t="shared" ref="H62" si="14">+$F62*G62</f>
        <v>0</v>
      </c>
    </row>
    <row r="63" spans="2:8" s="47" customFormat="1" ht="15.75" customHeight="1">
      <c r="B63" s="98"/>
      <c r="C63" s="99"/>
      <c r="D63" s="100"/>
      <c r="E63" s="101"/>
      <c r="F63" s="102"/>
      <c r="G63" s="40"/>
      <c r="H63" s="103"/>
    </row>
    <row r="64" spans="2:8" s="47" customFormat="1" ht="16.2" thickBot="1">
      <c r="B64" s="104"/>
      <c r="C64" s="105"/>
      <c r="D64" s="105"/>
      <c r="E64" s="106"/>
      <c r="F64" s="106"/>
      <c r="G64" s="8" t="str">
        <f>C43&amp;" SKUPAJ:"</f>
        <v>ZEMELJSKA DELA SKUPAJ:</v>
      </c>
      <c r="H64" s="107">
        <f>SUM(H$45:H$62)</f>
        <v>0</v>
      </c>
    </row>
    <row r="65" spans="2:10" s="47" customFormat="1">
      <c r="B65" s="108"/>
      <c r="C65" s="99"/>
      <c r="D65" s="109"/>
      <c r="E65" s="110"/>
      <c r="F65" s="102"/>
      <c r="G65" s="40"/>
      <c r="H65" s="103"/>
      <c r="J65" s="48"/>
    </row>
    <row r="66" spans="2:10" s="47" customFormat="1">
      <c r="B66" s="89" t="s">
        <v>41</v>
      </c>
      <c r="C66" s="219" t="s">
        <v>62</v>
      </c>
      <c r="D66" s="219"/>
      <c r="E66" s="90"/>
      <c r="F66" s="91"/>
      <c r="G66" s="6"/>
      <c r="H66" s="92"/>
      <c r="J66" s="48"/>
    </row>
    <row r="67" spans="2:10" s="47" customFormat="1">
      <c r="B67" s="93" t="s">
        <v>81</v>
      </c>
      <c r="C67" s="220" t="s">
        <v>82</v>
      </c>
      <c r="D67" s="220"/>
      <c r="E67" s="220"/>
      <c r="F67" s="220"/>
      <c r="G67" s="7"/>
      <c r="H67" s="94"/>
    </row>
    <row r="68" spans="2:10" s="47" customFormat="1" ht="93.6">
      <c r="B68" s="95">
        <f>+COUNT($B$67:B67)+1</f>
        <v>1</v>
      </c>
      <c r="C68" s="96" t="s">
        <v>285</v>
      </c>
      <c r="D68" s="97" t="s">
        <v>286</v>
      </c>
      <c r="E68" s="54" t="s">
        <v>254</v>
      </c>
      <c r="F68" s="54">
        <v>98</v>
      </c>
      <c r="G68" s="9"/>
      <c r="H68" s="94">
        <f t="shared" ref="H68:H70" si="15">+$F68*G68</f>
        <v>0</v>
      </c>
      <c r="J68" s="48"/>
    </row>
    <row r="69" spans="2:10" s="47" customFormat="1" ht="46.8">
      <c r="B69" s="95">
        <f>+COUNT($B$67:B68)+1</f>
        <v>2</v>
      </c>
      <c r="C69" s="96" t="s">
        <v>287</v>
      </c>
      <c r="D69" s="97" t="s">
        <v>288</v>
      </c>
      <c r="E69" s="54" t="s">
        <v>124</v>
      </c>
      <c r="F69" s="54">
        <v>68</v>
      </c>
      <c r="G69" s="9"/>
      <c r="H69" s="94">
        <f t="shared" si="15"/>
        <v>0</v>
      </c>
      <c r="J69" s="48"/>
    </row>
    <row r="70" spans="2:10" s="47" customFormat="1" ht="78">
      <c r="B70" s="95">
        <f>+COUNT($B$67:B69)+1</f>
        <v>3</v>
      </c>
      <c r="C70" s="96" t="s">
        <v>289</v>
      </c>
      <c r="D70" s="97" t="s">
        <v>290</v>
      </c>
      <c r="E70" s="54" t="s">
        <v>137</v>
      </c>
      <c r="F70" s="54">
        <v>22.95</v>
      </c>
      <c r="G70" s="9"/>
      <c r="H70" s="94">
        <f t="shared" si="15"/>
        <v>0</v>
      </c>
      <c r="J70" s="48"/>
    </row>
    <row r="71" spans="2:10" s="47" customFormat="1" ht="15.75" customHeight="1">
      <c r="B71" s="98"/>
      <c r="C71" s="99"/>
      <c r="D71" s="100"/>
      <c r="E71" s="101"/>
      <c r="F71" s="102"/>
      <c r="G71" s="40"/>
      <c r="H71" s="103"/>
    </row>
    <row r="72" spans="2:10" s="47" customFormat="1" ht="16.2" thickBot="1">
      <c r="B72" s="104"/>
      <c r="C72" s="105"/>
      <c r="D72" s="105"/>
      <c r="E72" s="106"/>
      <c r="F72" s="106"/>
      <c r="G72" s="8" t="str">
        <f>C66&amp;" SKUPAJ:"</f>
        <v>VOZIŠČNE KONSTRUKCIJE SKUPAJ:</v>
      </c>
      <c r="H72" s="107">
        <f>SUM(H$67:H$70)</f>
        <v>0</v>
      </c>
    </row>
    <row r="73" spans="2:10" s="47" customFormat="1">
      <c r="B73" s="108"/>
      <c r="C73" s="99"/>
      <c r="D73" s="109"/>
      <c r="E73" s="110"/>
      <c r="F73" s="102"/>
      <c r="G73" s="40"/>
      <c r="H73" s="103"/>
      <c r="J73" s="48"/>
    </row>
    <row r="74" spans="2:10" s="47" customFormat="1">
      <c r="B74" s="89" t="s">
        <v>45</v>
      </c>
      <c r="C74" s="219" t="s">
        <v>7</v>
      </c>
      <c r="D74" s="219"/>
      <c r="E74" s="90"/>
      <c r="F74" s="91"/>
      <c r="G74" s="6"/>
      <c r="H74" s="92"/>
      <c r="J74" s="48"/>
    </row>
    <row r="75" spans="2:10" s="47" customFormat="1">
      <c r="B75" s="93" t="s">
        <v>86</v>
      </c>
      <c r="C75" s="220" t="s">
        <v>87</v>
      </c>
      <c r="D75" s="220"/>
      <c r="E75" s="220"/>
      <c r="F75" s="220"/>
      <c r="G75" s="7"/>
      <c r="H75" s="94"/>
    </row>
    <row r="76" spans="2:10" s="47" customFormat="1" ht="124.8">
      <c r="B76" s="95">
        <f>+COUNT($B75:B$75)+1</f>
        <v>1</v>
      </c>
      <c r="C76" s="96" t="s">
        <v>291</v>
      </c>
      <c r="D76" s="97" t="s">
        <v>292</v>
      </c>
      <c r="E76" s="54" t="s">
        <v>251</v>
      </c>
      <c r="F76" s="54">
        <v>27.8</v>
      </c>
      <c r="G76" s="9"/>
      <c r="H76" s="94">
        <f t="shared" ref="H76" si="16">+$F76*G76</f>
        <v>0</v>
      </c>
      <c r="J76" s="48"/>
    </row>
    <row r="77" spans="2:10" s="47" customFormat="1" ht="15.75" customHeight="1">
      <c r="B77" s="93" t="s">
        <v>88</v>
      </c>
      <c r="C77" s="220" t="s">
        <v>89</v>
      </c>
      <c r="D77" s="220"/>
      <c r="E77" s="220"/>
      <c r="F77" s="220"/>
      <c r="G77" s="7"/>
      <c r="H77" s="94"/>
    </row>
    <row r="78" spans="2:10" s="47" customFormat="1" ht="109.2">
      <c r="B78" s="95">
        <f>+COUNT($B$75:B77)+1</f>
        <v>2</v>
      </c>
      <c r="C78" s="96" t="s">
        <v>293</v>
      </c>
      <c r="D78" s="97" t="s">
        <v>294</v>
      </c>
      <c r="E78" s="54" t="s">
        <v>251</v>
      </c>
      <c r="F78" s="54">
        <v>72</v>
      </c>
      <c r="G78" s="9"/>
      <c r="H78" s="94">
        <f t="shared" ref="H78" si="17">+$F78*G78</f>
        <v>0</v>
      </c>
      <c r="J78" s="48"/>
    </row>
    <row r="79" spans="2:10" s="47" customFormat="1" ht="15.75" customHeight="1">
      <c r="B79" s="98"/>
      <c r="C79" s="99"/>
      <c r="D79" s="100"/>
      <c r="E79" s="101"/>
      <c r="F79" s="102"/>
      <c r="G79" s="40"/>
      <c r="H79" s="103"/>
    </row>
    <row r="80" spans="2:10" s="47" customFormat="1" ht="16.2" thickBot="1">
      <c r="B80" s="104"/>
      <c r="C80" s="105"/>
      <c r="D80" s="105"/>
      <c r="E80" s="106"/>
      <c r="F80" s="106"/>
      <c r="G80" s="8" t="str">
        <f>C74&amp;" SKUPAJ:"</f>
        <v>ODVODNJAVANJE SKUPAJ:</v>
      </c>
      <c r="H80" s="107">
        <f>SUM(H$76:H$78)</f>
        <v>0</v>
      </c>
    </row>
    <row r="82" spans="2:10" s="47" customFormat="1">
      <c r="B82" s="89" t="s">
        <v>46</v>
      </c>
      <c r="C82" s="219" t="s">
        <v>130</v>
      </c>
      <c r="D82" s="219"/>
      <c r="E82" s="90"/>
      <c r="F82" s="91"/>
      <c r="G82" s="6"/>
      <c r="H82" s="92"/>
      <c r="J82" s="48"/>
    </row>
    <row r="83" spans="2:10" s="47" customFormat="1">
      <c r="B83" s="93" t="s">
        <v>94</v>
      </c>
      <c r="C83" s="220" t="s">
        <v>95</v>
      </c>
      <c r="D83" s="220"/>
      <c r="E83" s="220"/>
      <c r="F83" s="220"/>
      <c r="G83" s="7"/>
      <c r="H83" s="94"/>
    </row>
    <row r="84" spans="2:10" s="47" customFormat="1">
      <c r="B84" s="95">
        <f>+COUNT($B$83:B83)+1</f>
        <v>1</v>
      </c>
      <c r="C84" s="96" t="s">
        <v>295</v>
      </c>
      <c r="D84" s="97" t="s">
        <v>296</v>
      </c>
      <c r="E84" s="54" t="s">
        <v>245</v>
      </c>
      <c r="F84" s="54">
        <v>240</v>
      </c>
      <c r="G84" s="9"/>
      <c r="H84" s="94">
        <f t="shared" ref="H84:H111" si="18">+$F84*G84</f>
        <v>0</v>
      </c>
      <c r="J84" s="48"/>
    </row>
    <row r="85" spans="2:10" s="47" customFormat="1">
      <c r="B85" s="95">
        <f>+COUNT($B$83:B84)+1</f>
        <v>2</v>
      </c>
      <c r="C85" s="96" t="s">
        <v>297</v>
      </c>
      <c r="D85" s="97" t="s">
        <v>108</v>
      </c>
      <c r="E85" s="54" t="s">
        <v>245</v>
      </c>
      <c r="F85" s="54">
        <v>160</v>
      </c>
      <c r="G85" s="9"/>
      <c r="H85" s="94">
        <f t="shared" si="18"/>
        <v>0</v>
      </c>
      <c r="J85" s="48"/>
    </row>
    <row r="86" spans="2:10" s="47" customFormat="1" ht="31.2">
      <c r="B86" s="95">
        <f>+COUNT($B$83:B85)+1</f>
        <v>3</v>
      </c>
      <c r="C86" s="96" t="s">
        <v>298</v>
      </c>
      <c r="D86" s="97" t="s">
        <v>299</v>
      </c>
      <c r="E86" s="54" t="s">
        <v>245</v>
      </c>
      <c r="F86" s="54">
        <v>445</v>
      </c>
      <c r="G86" s="9"/>
      <c r="H86" s="94">
        <f t="shared" si="18"/>
        <v>0</v>
      </c>
      <c r="J86" s="48"/>
    </row>
    <row r="87" spans="2:10" s="47" customFormat="1" ht="62.4">
      <c r="B87" s="95">
        <f>+COUNT($B$83:B86)+1</f>
        <v>4</v>
      </c>
      <c r="C87" s="96" t="s">
        <v>110</v>
      </c>
      <c r="D87" s="97" t="s">
        <v>300</v>
      </c>
      <c r="E87" s="54" t="s">
        <v>245</v>
      </c>
      <c r="F87" s="54">
        <v>60</v>
      </c>
      <c r="G87" s="9"/>
      <c r="H87" s="94">
        <f t="shared" si="18"/>
        <v>0</v>
      </c>
      <c r="J87" s="48"/>
    </row>
    <row r="88" spans="2:10" s="47" customFormat="1">
      <c r="B88" s="93" t="s">
        <v>97</v>
      </c>
      <c r="C88" s="220" t="s">
        <v>301</v>
      </c>
      <c r="D88" s="220"/>
      <c r="E88" s="220"/>
      <c r="F88" s="220"/>
      <c r="G88" s="7"/>
      <c r="H88" s="94"/>
      <c r="J88" s="48"/>
    </row>
    <row r="89" spans="2:10" s="47" customFormat="1" ht="62.4">
      <c r="B89" s="95">
        <f>+COUNT($B$83:B87)+1</f>
        <v>5</v>
      </c>
      <c r="C89" s="96" t="s">
        <v>96</v>
      </c>
      <c r="D89" s="97" t="s">
        <v>302</v>
      </c>
      <c r="E89" s="54" t="s">
        <v>303</v>
      </c>
      <c r="F89" s="54">
        <v>2805.41</v>
      </c>
      <c r="G89" s="9"/>
      <c r="H89" s="94">
        <f t="shared" si="18"/>
        <v>0</v>
      </c>
      <c r="J89" s="48"/>
    </row>
    <row r="90" spans="2:10" s="47" customFormat="1" ht="78">
      <c r="B90" s="95">
        <f>+COUNT($B$83:B89)+1</f>
        <v>6</v>
      </c>
      <c r="C90" s="96" t="s">
        <v>109</v>
      </c>
      <c r="D90" s="97" t="s">
        <v>304</v>
      </c>
      <c r="E90" s="54" t="s">
        <v>303</v>
      </c>
      <c r="F90" s="54">
        <v>20342.02</v>
      </c>
      <c r="G90" s="9"/>
      <c r="H90" s="94">
        <f t="shared" si="18"/>
        <v>0</v>
      </c>
      <c r="J90" s="48"/>
    </row>
    <row r="91" spans="2:10" s="47" customFormat="1">
      <c r="B91" s="93" t="s">
        <v>98</v>
      </c>
      <c r="C91" s="220" t="s">
        <v>101</v>
      </c>
      <c r="D91" s="220"/>
      <c r="E91" s="220"/>
      <c r="F91" s="220"/>
      <c r="G91" s="7"/>
      <c r="H91" s="94"/>
      <c r="J91" s="48"/>
    </row>
    <row r="92" spans="2:10" s="47" customFormat="1" ht="46.8">
      <c r="B92" s="95">
        <f>+COUNT($B$83:B90)+1</f>
        <v>7</v>
      </c>
      <c r="C92" s="96" t="s">
        <v>305</v>
      </c>
      <c r="D92" s="97" t="s">
        <v>306</v>
      </c>
      <c r="E92" s="54" t="s">
        <v>254</v>
      </c>
      <c r="F92" s="54">
        <v>27</v>
      </c>
      <c r="G92" s="9"/>
      <c r="H92" s="94">
        <f t="shared" si="18"/>
        <v>0</v>
      </c>
      <c r="J92" s="48"/>
    </row>
    <row r="93" spans="2:10" s="47" customFormat="1" ht="62.4">
      <c r="B93" s="95">
        <f>+COUNT($B$83:B92)+1</f>
        <v>8</v>
      </c>
      <c r="C93" s="96" t="s">
        <v>307</v>
      </c>
      <c r="D93" s="97" t="s">
        <v>308</v>
      </c>
      <c r="E93" s="54" t="s">
        <v>254</v>
      </c>
      <c r="F93" s="54">
        <v>15.5</v>
      </c>
      <c r="G93" s="9"/>
      <c r="H93" s="94">
        <f t="shared" si="18"/>
        <v>0</v>
      </c>
      <c r="J93" s="48"/>
    </row>
    <row r="94" spans="2:10" s="47" customFormat="1" ht="62.4">
      <c r="B94" s="95">
        <f>+COUNT($B$83:B93)+1</f>
        <v>9</v>
      </c>
      <c r="C94" s="96" t="s">
        <v>309</v>
      </c>
      <c r="D94" s="97" t="s">
        <v>310</v>
      </c>
      <c r="E94" s="54" t="s">
        <v>254</v>
      </c>
      <c r="F94" s="54">
        <v>116</v>
      </c>
      <c r="G94" s="9"/>
      <c r="H94" s="94">
        <f t="shared" si="18"/>
        <v>0</v>
      </c>
      <c r="J94" s="48"/>
    </row>
    <row r="95" spans="2:10" s="47" customFormat="1" ht="62.4">
      <c r="B95" s="95">
        <f>+COUNT($B$83:B94)+1</f>
        <v>10</v>
      </c>
      <c r="C95" s="96" t="s">
        <v>311</v>
      </c>
      <c r="D95" s="97" t="s">
        <v>312</v>
      </c>
      <c r="E95" s="54" t="s">
        <v>254</v>
      </c>
      <c r="F95" s="54">
        <v>150</v>
      </c>
      <c r="G95" s="9"/>
      <c r="H95" s="94">
        <f t="shared" si="18"/>
        <v>0</v>
      </c>
      <c r="J95" s="48"/>
    </row>
    <row r="96" spans="2:10" s="47" customFormat="1">
      <c r="B96" s="93" t="s">
        <v>100</v>
      </c>
      <c r="C96" s="220" t="s">
        <v>99</v>
      </c>
      <c r="D96" s="220"/>
      <c r="E96" s="220"/>
      <c r="F96" s="220"/>
      <c r="G96" s="7"/>
      <c r="H96" s="94"/>
      <c r="J96" s="48"/>
    </row>
    <row r="97" spans="2:10" s="47" customFormat="1" ht="62.4">
      <c r="B97" s="95">
        <f>+COUNT($B$83:B95)+1</f>
        <v>11</v>
      </c>
      <c r="C97" s="96" t="s">
        <v>313</v>
      </c>
      <c r="D97" s="97" t="s">
        <v>314</v>
      </c>
      <c r="E97" s="54" t="s">
        <v>254</v>
      </c>
      <c r="F97" s="54">
        <v>46.5</v>
      </c>
      <c r="G97" s="9"/>
      <c r="H97" s="94">
        <f t="shared" si="18"/>
        <v>0</v>
      </c>
      <c r="J97" s="48"/>
    </row>
    <row r="98" spans="2:10" s="47" customFormat="1">
      <c r="B98" s="93" t="s">
        <v>316</v>
      </c>
      <c r="C98" s="220" t="s">
        <v>315</v>
      </c>
      <c r="D98" s="220"/>
      <c r="E98" s="220"/>
      <c r="F98" s="220"/>
      <c r="G98" s="7"/>
      <c r="H98" s="94"/>
      <c r="J98" s="48"/>
    </row>
    <row r="99" spans="2:10" s="47" customFormat="1" ht="62.4">
      <c r="B99" s="95">
        <f>+COUNT($B$83:B97)+1</f>
        <v>12</v>
      </c>
      <c r="C99" s="96" t="s">
        <v>317</v>
      </c>
      <c r="D99" s="97" t="s">
        <v>318</v>
      </c>
      <c r="E99" s="54" t="s">
        <v>241</v>
      </c>
      <c r="F99" s="54">
        <v>13</v>
      </c>
      <c r="G99" s="9"/>
      <c r="H99" s="94">
        <f t="shared" si="18"/>
        <v>0</v>
      </c>
      <c r="J99" s="48"/>
    </row>
    <row r="100" spans="2:10" s="47" customFormat="1" ht="62.4">
      <c r="B100" s="95">
        <f>+COUNT($B$83:B99)+1</f>
        <v>13</v>
      </c>
      <c r="C100" s="96" t="s">
        <v>319</v>
      </c>
      <c r="D100" s="97" t="s">
        <v>320</v>
      </c>
      <c r="E100" s="54" t="s">
        <v>241</v>
      </c>
      <c r="F100" s="54">
        <v>13</v>
      </c>
      <c r="G100" s="9"/>
      <c r="H100" s="94">
        <f t="shared" si="18"/>
        <v>0</v>
      </c>
      <c r="J100" s="48"/>
    </row>
    <row r="101" spans="2:10" s="47" customFormat="1">
      <c r="B101" s="93" t="s">
        <v>321</v>
      </c>
      <c r="C101" s="220" t="s">
        <v>322</v>
      </c>
      <c r="D101" s="220"/>
      <c r="E101" s="220"/>
      <c r="F101" s="220"/>
      <c r="G101" s="7"/>
      <c r="H101" s="94"/>
      <c r="J101" s="48"/>
    </row>
    <row r="102" spans="2:10" s="47" customFormat="1" ht="46.8">
      <c r="B102" s="95">
        <f>+COUNT($B$83:B100)+1</f>
        <v>14</v>
      </c>
      <c r="C102" s="96" t="s">
        <v>323</v>
      </c>
      <c r="D102" s="97" t="s">
        <v>324</v>
      </c>
      <c r="E102" s="54" t="s">
        <v>241</v>
      </c>
      <c r="F102" s="54">
        <v>7</v>
      </c>
      <c r="G102" s="9"/>
      <c r="H102" s="94">
        <f t="shared" si="18"/>
        <v>0</v>
      </c>
      <c r="J102" s="48"/>
    </row>
    <row r="103" spans="2:10" s="47" customFormat="1" ht="62.4">
      <c r="B103" s="95">
        <f>+COUNT($B$83:B102)+1</f>
        <v>15</v>
      </c>
      <c r="C103" s="96" t="s">
        <v>325</v>
      </c>
      <c r="D103" s="97" t="s">
        <v>326</v>
      </c>
      <c r="E103" s="54" t="s">
        <v>245</v>
      </c>
      <c r="F103" s="54">
        <v>82.16</v>
      </c>
      <c r="G103" s="9"/>
      <c r="H103" s="94">
        <f t="shared" si="18"/>
        <v>0</v>
      </c>
      <c r="J103" s="48"/>
    </row>
    <row r="104" spans="2:10" s="47" customFormat="1">
      <c r="B104" s="93" t="s">
        <v>321</v>
      </c>
      <c r="C104" s="220" t="s">
        <v>327</v>
      </c>
      <c r="D104" s="220"/>
      <c r="E104" s="220"/>
      <c r="F104" s="220"/>
      <c r="G104" s="7"/>
      <c r="H104" s="94"/>
      <c r="J104" s="48"/>
    </row>
    <row r="105" spans="2:10" s="47" customFormat="1" ht="62.4">
      <c r="B105" s="95">
        <f>+COUNT($B$83:B103)+1</f>
        <v>16</v>
      </c>
      <c r="C105" s="96" t="s">
        <v>328</v>
      </c>
      <c r="D105" s="97" t="s">
        <v>329</v>
      </c>
      <c r="E105" s="54" t="s">
        <v>245</v>
      </c>
      <c r="F105" s="54">
        <v>525</v>
      </c>
      <c r="G105" s="9"/>
      <c r="H105" s="94">
        <f t="shared" ref="H105" si="19">+$F105*G105</f>
        <v>0</v>
      </c>
      <c r="J105" s="48"/>
    </row>
    <row r="106" spans="2:10" s="47" customFormat="1" ht="46.8">
      <c r="B106" s="95">
        <f>+COUNT($B$83:B105)+1</f>
        <v>17</v>
      </c>
      <c r="C106" s="96" t="s">
        <v>330</v>
      </c>
      <c r="D106" s="97" t="s">
        <v>331</v>
      </c>
      <c r="E106" s="54" t="s">
        <v>245</v>
      </c>
      <c r="F106" s="54">
        <v>55</v>
      </c>
      <c r="G106" s="9"/>
      <c r="H106" s="94">
        <f t="shared" si="18"/>
        <v>0</v>
      </c>
      <c r="J106" s="48"/>
    </row>
    <row r="107" spans="2:10" s="47" customFormat="1" ht="46.8">
      <c r="B107" s="95">
        <f>+COUNT($B$83:B106)+1</f>
        <v>18</v>
      </c>
      <c r="C107" s="96" t="s">
        <v>332</v>
      </c>
      <c r="D107" s="97" t="s">
        <v>333</v>
      </c>
      <c r="E107" s="54" t="s">
        <v>251</v>
      </c>
      <c r="F107" s="54">
        <v>50</v>
      </c>
      <c r="G107" s="9"/>
      <c r="H107" s="94">
        <f t="shared" si="18"/>
        <v>0</v>
      </c>
      <c r="J107" s="48"/>
    </row>
    <row r="108" spans="2:10" s="47" customFormat="1" ht="31.2">
      <c r="B108" s="95">
        <f>+COUNT($B$83:B107)+1</f>
        <v>19</v>
      </c>
      <c r="C108" s="96" t="s">
        <v>334</v>
      </c>
      <c r="D108" s="97" t="s">
        <v>335</v>
      </c>
      <c r="E108" s="54" t="s">
        <v>251</v>
      </c>
      <c r="F108" s="54">
        <v>40</v>
      </c>
      <c r="G108" s="9"/>
      <c r="H108" s="94">
        <f t="shared" si="18"/>
        <v>0</v>
      </c>
      <c r="J108" s="48"/>
    </row>
    <row r="109" spans="2:10" s="47" customFormat="1" ht="46.8">
      <c r="B109" s="95">
        <f>+COUNT($B$83:B108)+1</f>
        <v>20</v>
      </c>
      <c r="C109" s="96" t="s">
        <v>111</v>
      </c>
      <c r="D109" s="97" t="s">
        <v>336</v>
      </c>
      <c r="E109" s="54" t="s">
        <v>251</v>
      </c>
      <c r="F109" s="54">
        <v>40</v>
      </c>
      <c r="G109" s="9"/>
      <c r="H109" s="94">
        <f t="shared" si="18"/>
        <v>0</v>
      </c>
      <c r="J109" s="48"/>
    </row>
    <row r="110" spans="2:10" s="47" customFormat="1" ht="62.4">
      <c r="B110" s="95">
        <f>+COUNT($B$83:B109)+1</f>
        <v>21</v>
      </c>
      <c r="C110" s="96" t="s">
        <v>337</v>
      </c>
      <c r="D110" s="97" t="s">
        <v>338</v>
      </c>
      <c r="E110" s="54" t="s">
        <v>245</v>
      </c>
      <c r="F110" s="54">
        <v>20</v>
      </c>
      <c r="G110" s="9"/>
      <c r="H110" s="94">
        <f t="shared" si="18"/>
        <v>0</v>
      </c>
      <c r="J110" s="48"/>
    </row>
    <row r="111" spans="2:10" s="47" customFormat="1" ht="31.2">
      <c r="B111" s="95">
        <f>+COUNT($B$83:B110)+1</f>
        <v>22</v>
      </c>
      <c r="C111" s="96" t="s">
        <v>339</v>
      </c>
      <c r="D111" s="97" t="s">
        <v>112</v>
      </c>
      <c r="E111" s="54" t="s">
        <v>251</v>
      </c>
      <c r="F111" s="54">
        <v>100</v>
      </c>
      <c r="G111" s="9"/>
      <c r="H111" s="94">
        <f t="shared" si="18"/>
        <v>0</v>
      </c>
      <c r="J111" s="48"/>
    </row>
    <row r="112" spans="2:10" s="47" customFormat="1" ht="15.75" customHeight="1">
      <c r="B112" s="98"/>
      <c r="C112" s="99"/>
      <c r="D112" s="100"/>
      <c r="E112" s="101"/>
      <c r="F112" s="102"/>
      <c r="G112" s="40"/>
      <c r="H112" s="103"/>
    </row>
    <row r="113" spans="2:8" s="47" customFormat="1" ht="16.2" thickBot="1">
      <c r="B113" s="104"/>
      <c r="C113" s="105"/>
      <c r="D113" s="105"/>
      <c r="E113" s="106"/>
      <c r="F113" s="106"/>
      <c r="G113" s="8" t="str">
        <f>C82&amp;" SKUPAJ:"</f>
        <v>GRADBENA DELA SKUPAJ:</v>
      </c>
      <c r="H113" s="107">
        <f>SUM(H$84:H$111)</f>
        <v>0</v>
      </c>
    </row>
    <row r="115" spans="2:8">
      <c r="B115" s="89" t="s">
        <v>53</v>
      </c>
      <c r="C115" s="219" t="s">
        <v>8</v>
      </c>
      <c r="D115" s="219"/>
      <c r="E115" s="90"/>
      <c r="F115" s="91"/>
      <c r="G115" s="6"/>
      <c r="H115" s="92"/>
    </row>
    <row r="116" spans="2:8">
      <c r="B116" s="93" t="s">
        <v>102</v>
      </c>
      <c r="C116" s="220" t="s">
        <v>95</v>
      </c>
      <c r="D116" s="220"/>
      <c r="E116" s="220"/>
      <c r="F116" s="220"/>
      <c r="G116" s="7"/>
      <c r="H116" s="94"/>
    </row>
    <row r="117" spans="2:8">
      <c r="B117" s="95">
        <f>+COUNT($B$116:B116)+1</f>
        <v>1</v>
      </c>
      <c r="C117" s="96" t="s">
        <v>340</v>
      </c>
      <c r="D117" s="97" t="s">
        <v>128</v>
      </c>
      <c r="E117" s="54" t="s">
        <v>341</v>
      </c>
      <c r="F117" s="54">
        <v>72</v>
      </c>
      <c r="G117" s="9"/>
      <c r="H117" s="94">
        <f t="shared" ref="H117:H119" si="20">+$F117*G117</f>
        <v>0</v>
      </c>
    </row>
    <row r="118" spans="2:8">
      <c r="B118" s="95">
        <f>+COUNT($B$116:B117)+1</f>
        <v>2</v>
      </c>
      <c r="C118" s="96" t="s">
        <v>342</v>
      </c>
      <c r="D118" s="97" t="s">
        <v>343</v>
      </c>
      <c r="E118" s="54" t="s">
        <v>341</v>
      </c>
      <c r="F118" s="54">
        <v>20</v>
      </c>
      <c r="G118" s="9"/>
      <c r="H118" s="94">
        <f t="shared" si="20"/>
        <v>0</v>
      </c>
    </row>
    <row r="119" spans="2:8" ht="46.8">
      <c r="B119" s="95">
        <f>+COUNT($B$116:B118)+1</f>
        <v>3</v>
      </c>
      <c r="C119" s="96" t="s">
        <v>344</v>
      </c>
      <c r="D119" s="97" t="s">
        <v>345</v>
      </c>
      <c r="E119" s="54" t="s">
        <v>241</v>
      </c>
      <c r="F119" s="54">
        <v>1</v>
      </c>
      <c r="G119" s="9"/>
      <c r="H119" s="94">
        <f t="shared" si="20"/>
        <v>0</v>
      </c>
    </row>
    <row r="120" spans="2:8">
      <c r="B120" s="199"/>
      <c r="C120" s="200"/>
      <c r="D120" s="201"/>
      <c r="E120" s="194"/>
      <c r="F120" s="194"/>
      <c r="G120" s="195"/>
      <c r="H120" s="202"/>
    </row>
    <row r="121" spans="2:8" ht="16.2" thickBot="1">
      <c r="B121" s="104"/>
      <c r="C121" s="105"/>
      <c r="D121" s="105"/>
      <c r="E121" s="106"/>
      <c r="F121" s="106"/>
      <c r="G121" s="8" t="str">
        <f>C115&amp;" SKUPAJ:"</f>
        <v>TUJE STORITVE SKUPAJ:</v>
      </c>
      <c r="H121" s="107">
        <f>SUM(H$117:H$119)</f>
        <v>0</v>
      </c>
    </row>
  </sheetData>
  <mergeCells count="26">
    <mergeCell ref="C101:F101"/>
    <mergeCell ref="C104:F104"/>
    <mergeCell ref="C115:D115"/>
    <mergeCell ref="C116:F116"/>
    <mergeCell ref="C75:F75"/>
    <mergeCell ref="C88:F88"/>
    <mergeCell ref="C91:F91"/>
    <mergeCell ref="C96:F96"/>
    <mergeCell ref="C98:F98"/>
    <mergeCell ref="C67:F67"/>
    <mergeCell ref="C74:D74"/>
    <mergeCell ref="C77:F77"/>
    <mergeCell ref="C82:D82"/>
    <mergeCell ref="C83:F83"/>
    <mergeCell ref="C44:F44"/>
    <mergeCell ref="C48:F48"/>
    <mergeCell ref="C66:D66"/>
    <mergeCell ref="C51:F51"/>
    <mergeCell ref="C55:F55"/>
    <mergeCell ref="C59:F59"/>
    <mergeCell ref="B22:F22"/>
    <mergeCell ref="C24:D24"/>
    <mergeCell ref="C25:F25"/>
    <mergeCell ref="C29:F29"/>
    <mergeCell ref="C43:D43"/>
    <mergeCell ref="C37:F3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&amp;C&amp;"-,Ležeče"Sanacija zidov in ureditev odvodnjavanja »Podkraj« na cesti R3-621/1412 Podkraj – Col v km 15,300&amp;R&amp;"-,Ležeče"RAZPIS 2022</oddHeader>
    <oddFooter>Stran &amp;P od &amp;N</oddFooter>
  </headerFooter>
  <rowBreaks count="2" manualBreakCount="2">
    <brk id="49" min="1" max="7" man="1"/>
    <brk id="73" min="1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9C"/>
    <pageSetUpPr fitToPage="1"/>
  </sheetPr>
  <dimension ref="B1:K77"/>
  <sheetViews>
    <sheetView view="pageBreakPreview" topLeftCell="A13" zoomScale="70" zoomScaleNormal="100" zoomScaleSheetLayoutView="70" workbookViewId="0">
      <selection activeCell="H14" sqref="H14"/>
    </sheetView>
  </sheetViews>
  <sheetFormatPr defaultColWidth="9.109375" defaultRowHeight="15.6"/>
  <cols>
    <col min="1" max="1" width="9.109375" style="48"/>
    <col min="2" max="3" width="10.6640625" style="50" customWidth="1"/>
    <col min="4" max="4" width="47.6640625" style="122" customWidth="1"/>
    <col min="5" max="5" width="14.6640625" style="45" customWidth="1"/>
    <col min="6" max="6" width="12.6640625" style="45" customWidth="1"/>
    <col min="7" max="7" width="15.6640625" style="1" customWidth="1"/>
    <col min="8" max="8" width="15.6640625" style="46" customWidth="1"/>
    <col min="9" max="9" width="11.5546875" style="47" bestFit="1" customWidth="1"/>
    <col min="10" max="10" width="10.109375" style="48" bestFit="1" customWidth="1"/>
    <col min="11" max="12" width="9.109375" style="48"/>
    <col min="13" max="13" width="9.109375" style="48" customWidth="1"/>
    <col min="14" max="16384" width="9.109375" style="48"/>
  </cols>
  <sheetData>
    <row r="1" spans="2:10">
      <c r="B1" s="43" t="s">
        <v>63</v>
      </c>
      <c r="C1" s="44" t="str">
        <f ca="1">MID(CELL("filename",A1),FIND("]",CELL("filename",A1))+1,255)</f>
        <v>ODVODNJAVANJE-JAREK K1 I. FAZA</v>
      </c>
    </row>
    <row r="3" spans="2:10">
      <c r="B3" s="49" t="s">
        <v>13</v>
      </c>
    </row>
    <row r="4" spans="2:10">
      <c r="B4" s="51" t="str">
        <f ca="1">"REKAPITULACIJA "&amp;C1</f>
        <v>REKAPITULACIJA ODVODNJAVANJE-JAREK K1 I. FAZA</v>
      </c>
      <c r="C4" s="52"/>
      <c r="D4" s="52"/>
      <c r="E4" s="53"/>
      <c r="F4" s="53"/>
      <c r="G4" s="2"/>
      <c r="H4" s="54"/>
      <c r="I4" s="55"/>
    </row>
    <row r="5" spans="2:10">
      <c r="B5" s="56"/>
      <c r="C5" s="57"/>
      <c r="D5" s="58"/>
      <c r="H5" s="59"/>
      <c r="I5" s="60"/>
      <c r="J5" s="61"/>
    </row>
    <row r="6" spans="2:10">
      <c r="B6" s="62" t="s">
        <v>43</v>
      </c>
      <c r="D6" s="63" t="str">
        <f>VLOOKUP(B6,$B$16:$H$9819,2,FALSE)</f>
        <v>PREDDELA</v>
      </c>
      <c r="E6" s="64"/>
      <c r="F6" s="46"/>
      <c r="H6" s="65">
        <f>VLOOKUP($D6&amp;" SKUPAJ:",$G$16:H$9883,2,FALSE)</f>
        <v>0</v>
      </c>
      <c r="I6" s="66"/>
      <c r="J6" s="67"/>
    </row>
    <row r="7" spans="2:10">
      <c r="B7" s="62"/>
      <c r="D7" s="63"/>
      <c r="E7" s="64"/>
      <c r="F7" s="46"/>
      <c r="H7" s="65"/>
      <c r="I7" s="68"/>
      <c r="J7" s="69"/>
    </row>
    <row r="8" spans="2:10">
      <c r="B8" s="62" t="s">
        <v>44</v>
      </c>
      <c r="D8" s="63" t="str">
        <f>VLOOKUP(B8,$B$16:$H$9819,2,FALSE)</f>
        <v>ZEMELJSKA DELA</v>
      </c>
      <c r="E8" s="64"/>
      <c r="F8" s="46"/>
      <c r="H8" s="65">
        <f>VLOOKUP($D8&amp;" SKUPAJ:",$G$16:H$9883,2,FALSE)</f>
        <v>0</v>
      </c>
      <c r="I8" s="70"/>
      <c r="J8" s="71"/>
    </row>
    <row r="9" spans="2:10">
      <c r="B9" s="62"/>
      <c r="D9" s="63"/>
      <c r="E9" s="64"/>
      <c r="F9" s="46"/>
      <c r="H9" s="65"/>
      <c r="I9" s="55"/>
    </row>
    <row r="10" spans="2:10">
      <c r="B10" s="62" t="s">
        <v>41</v>
      </c>
      <c r="D10" s="63" t="str">
        <f>VLOOKUP(B10,$B$16:$H$9819,2,FALSE)</f>
        <v>ODVODNJAVANJE</v>
      </c>
      <c r="E10" s="64"/>
      <c r="F10" s="46"/>
      <c r="H10" s="65">
        <f>VLOOKUP($D10&amp;" SKUPAJ:",$G$16:H$9883,2,FALSE)</f>
        <v>0</v>
      </c>
    </row>
    <row r="11" spans="2:10">
      <c r="B11" s="62"/>
      <c r="D11" s="63"/>
      <c r="E11" s="64"/>
      <c r="F11" s="46"/>
      <c r="H11" s="65"/>
    </row>
    <row r="12" spans="2:10">
      <c r="B12" s="62" t="s">
        <v>45</v>
      </c>
      <c r="D12" s="63" t="str">
        <f>VLOOKUP(B12,$B$16:$H$9819,2,FALSE)</f>
        <v>GRADBENA DELA</v>
      </c>
      <c r="E12" s="64"/>
      <c r="F12" s="46"/>
      <c r="H12" s="65">
        <f>VLOOKUP($D12&amp;" SKUPAJ:",$G$16:H$9883,2,FALSE)</f>
        <v>0</v>
      </c>
    </row>
    <row r="13" spans="2:10" s="47" customFormat="1" ht="16.2" thickBot="1">
      <c r="B13" s="72"/>
      <c r="C13" s="73"/>
      <c r="D13" s="74"/>
      <c r="E13" s="75"/>
      <c r="F13" s="76"/>
      <c r="G13" s="3"/>
      <c r="H13" s="77"/>
    </row>
    <row r="14" spans="2:10" s="47" customFormat="1" ht="16.2" thickTop="1">
      <c r="B14" s="78"/>
      <c r="C14" s="79"/>
      <c r="D14" s="80"/>
      <c r="E14" s="81"/>
      <c r="F14" s="82"/>
      <c r="G14" s="4" t="str">
        <f ca="1">"SKUPAJ "&amp;C1&amp;" (BREZ DDV):"</f>
        <v>SKUPAJ ODVODNJAVANJE-JAREK K1 I. FAZA (BREZ DDV):</v>
      </c>
      <c r="H14" s="83">
        <f>SUM(H6:H12)</f>
        <v>0</v>
      </c>
    </row>
    <row r="16" spans="2:10" s="47" customFormat="1" ht="16.2" thickBot="1">
      <c r="B16" s="84" t="s">
        <v>0</v>
      </c>
      <c r="C16" s="85" t="s">
        <v>1</v>
      </c>
      <c r="D16" s="86" t="s">
        <v>2</v>
      </c>
      <c r="E16" s="87" t="s">
        <v>3</v>
      </c>
      <c r="F16" s="87" t="s">
        <v>4</v>
      </c>
      <c r="G16" s="5" t="s">
        <v>5</v>
      </c>
      <c r="H16" s="87" t="s">
        <v>6</v>
      </c>
    </row>
    <row r="18" spans="2:11">
      <c r="B18" s="218"/>
      <c r="C18" s="218"/>
      <c r="D18" s="218"/>
      <c r="E18" s="218"/>
      <c r="F18" s="218"/>
      <c r="G18" s="41"/>
      <c r="H18" s="88"/>
    </row>
    <row r="20" spans="2:11" s="47" customFormat="1">
      <c r="B20" s="89" t="s">
        <v>43</v>
      </c>
      <c r="C20" s="219" t="s">
        <v>54</v>
      </c>
      <c r="D20" s="219"/>
      <c r="E20" s="90"/>
      <c r="F20" s="91"/>
      <c r="G20" s="6"/>
      <c r="H20" s="92"/>
    </row>
    <row r="21" spans="2:11" s="47" customFormat="1">
      <c r="B21" s="93" t="s">
        <v>65</v>
      </c>
      <c r="C21" s="220" t="s">
        <v>66</v>
      </c>
      <c r="D21" s="220"/>
      <c r="E21" s="220"/>
      <c r="F21" s="220"/>
      <c r="G21" s="7"/>
      <c r="H21" s="94"/>
    </row>
    <row r="22" spans="2:11" s="47" customFormat="1" ht="31.2">
      <c r="B22" s="95">
        <f>+COUNT($B$21:B21)+1</f>
        <v>1</v>
      </c>
      <c r="C22" s="96" t="s">
        <v>239</v>
      </c>
      <c r="D22" s="97" t="s">
        <v>240</v>
      </c>
      <c r="E22" s="54" t="s">
        <v>241</v>
      </c>
      <c r="F22" s="54">
        <v>1</v>
      </c>
      <c r="G22" s="9"/>
      <c r="H22" s="94">
        <f>+$F22*G22</f>
        <v>0</v>
      </c>
      <c r="K22" s="45"/>
    </row>
    <row r="23" spans="2:11" s="47" customFormat="1" ht="31.2">
      <c r="B23" s="95">
        <f>+COUNT($B$21:B22)+1</f>
        <v>2</v>
      </c>
      <c r="C23" s="96" t="s">
        <v>242</v>
      </c>
      <c r="D23" s="97" t="s">
        <v>120</v>
      </c>
      <c r="E23" s="54" t="s">
        <v>241</v>
      </c>
      <c r="F23" s="54">
        <v>1</v>
      </c>
      <c r="G23" s="9"/>
      <c r="H23" s="94">
        <f t="shared" ref="H23" si="0">+$F23*G23</f>
        <v>0</v>
      </c>
      <c r="K23" s="45"/>
    </row>
    <row r="24" spans="2:11" s="47" customFormat="1">
      <c r="B24" s="93" t="s">
        <v>67</v>
      </c>
      <c r="C24" s="220" t="s">
        <v>68</v>
      </c>
      <c r="D24" s="220"/>
      <c r="E24" s="220"/>
      <c r="F24" s="220"/>
      <c r="G24" s="7"/>
      <c r="H24" s="94"/>
      <c r="K24" s="45"/>
    </row>
    <row r="25" spans="2:11" s="47" customFormat="1" ht="31.2">
      <c r="B25" s="95">
        <f>+COUNT($B$21:B24)+1</f>
        <v>3</v>
      </c>
      <c r="C25" s="96" t="s">
        <v>243</v>
      </c>
      <c r="D25" s="97" t="s">
        <v>244</v>
      </c>
      <c r="E25" s="54" t="s">
        <v>245</v>
      </c>
      <c r="F25" s="54">
        <v>50</v>
      </c>
      <c r="G25" s="9"/>
      <c r="H25" s="94">
        <f t="shared" ref="H25" si="1">+$F25*G25</f>
        <v>0</v>
      </c>
      <c r="K25" s="45"/>
    </row>
    <row r="26" spans="2:11" s="47" customFormat="1" ht="15.75" customHeight="1">
      <c r="B26" s="98"/>
      <c r="C26" s="99"/>
      <c r="D26" s="100"/>
      <c r="E26" s="101"/>
      <c r="F26" s="102"/>
      <c r="G26" s="40"/>
      <c r="H26" s="103"/>
    </row>
    <row r="27" spans="2:11" s="47" customFormat="1">
      <c r="B27" s="104"/>
      <c r="C27" s="105"/>
      <c r="D27" s="105"/>
      <c r="E27" s="106"/>
      <c r="F27" s="106"/>
      <c r="G27" s="8" t="str">
        <f>C20&amp;" SKUPAJ:"</f>
        <v>PREDDELA SKUPAJ:</v>
      </c>
      <c r="H27" s="107">
        <f>SUM(H$22:H$25)</f>
        <v>0</v>
      </c>
    </row>
    <row r="28" spans="2:11" s="47" customFormat="1">
      <c r="B28" s="98"/>
      <c r="C28" s="99"/>
      <c r="D28" s="100"/>
      <c r="E28" s="101"/>
      <c r="F28" s="102"/>
      <c r="G28" s="40"/>
      <c r="H28" s="103"/>
    </row>
    <row r="29" spans="2:11" s="47" customFormat="1">
      <c r="B29" s="89" t="s">
        <v>44</v>
      </c>
      <c r="C29" s="219" t="s">
        <v>56</v>
      </c>
      <c r="D29" s="219"/>
      <c r="E29" s="90"/>
      <c r="F29" s="91"/>
      <c r="G29" s="6"/>
      <c r="H29" s="92"/>
    </row>
    <row r="30" spans="2:11" s="47" customFormat="1">
      <c r="B30" s="93" t="s">
        <v>70</v>
      </c>
      <c r="C30" s="220" t="s">
        <v>71</v>
      </c>
      <c r="D30" s="220"/>
      <c r="E30" s="220"/>
      <c r="F30" s="220"/>
      <c r="G30" s="7"/>
      <c r="H30" s="94"/>
    </row>
    <row r="31" spans="2:11" s="47" customFormat="1" ht="78">
      <c r="B31" s="95">
        <f>+COUNT($B$30:B30)+1</f>
        <v>1</v>
      </c>
      <c r="C31" s="96" t="s">
        <v>263</v>
      </c>
      <c r="D31" s="97" t="s">
        <v>346</v>
      </c>
      <c r="E31" s="54" t="s">
        <v>254</v>
      </c>
      <c r="F31" s="54">
        <v>44.58</v>
      </c>
      <c r="G31" s="9"/>
      <c r="H31" s="94">
        <f>+$F31*G31</f>
        <v>0</v>
      </c>
    </row>
    <row r="32" spans="2:11" s="47" customFormat="1" ht="31.2">
      <c r="B32" s="95">
        <f>+COUNT($B$30:B31)+1</f>
        <v>2</v>
      </c>
      <c r="C32" s="96" t="s">
        <v>265</v>
      </c>
      <c r="D32" s="97" t="s">
        <v>266</v>
      </c>
      <c r="E32" s="54" t="s">
        <v>254</v>
      </c>
      <c r="F32" s="54">
        <v>38.5</v>
      </c>
      <c r="G32" s="9"/>
      <c r="H32" s="94">
        <f t="shared" ref="H32:H34" si="2">+$F32*G32</f>
        <v>0</v>
      </c>
    </row>
    <row r="33" spans="2:8" s="47" customFormat="1" ht="46.8">
      <c r="B33" s="95">
        <f>+COUNT($B$30:B32)+1</f>
        <v>3</v>
      </c>
      <c r="C33" s="96" t="s">
        <v>267</v>
      </c>
      <c r="D33" s="97" t="s">
        <v>347</v>
      </c>
      <c r="E33" s="54" t="s">
        <v>254</v>
      </c>
      <c r="F33" s="54">
        <v>17.760000000000002</v>
      </c>
      <c r="G33" s="9"/>
      <c r="H33" s="94">
        <f t="shared" si="2"/>
        <v>0</v>
      </c>
    </row>
    <row r="34" spans="2:8" s="47" customFormat="1" ht="31.2">
      <c r="B34" s="95">
        <f>+COUNT($B$30:B33)+1</f>
        <v>4</v>
      </c>
      <c r="C34" s="96" t="s">
        <v>348</v>
      </c>
      <c r="D34" s="97" t="s">
        <v>349</v>
      </c>
      <c r="E34" s="54" t="s">
        <v>254</v>
      </c>
      <c r="F34" s="54">
        <v>5</v>
      </c>
      <c r="G34" s="9"/>
      <c r="H34" s="94">
        <f t="shared" si="2"/>
        <v>0</v>
      </c>
    </row>
    <row r="35" spans="2:8" s="47" customFormat="1">
      <c r="B35" s="93" t="s">
        <v>72</v>
      </c>
      <c r="C35" s="220" t="s">
        <v>73</v>
      </c>
      <c r="D35" s="220"/>
      <c r="E35" s="220"/>
      <c r="F35" s="220"/>
      <c r="G35" s="7"/>
      <c r="H35" s="94"/>
    </row>
    <row r="36" spans="2:8" s="47" customFormat="1" ht="31.2">
      <c r="B36" s="95">
        <f>+COUNT($B$30:B35)+1</f>
        <v>5</v>
      </c>
      <c r="C36" s="96" t="s">
        <v>350</v>
      </c>
      <c r="D36" s="97" t="s">
        <v>351</v>
      </c>
      <c r="E36" s="54" t="s">
        <v>245</v>
      </c>
      <c r="F36" s="54">
        <v>10</v>
      </c>
      <c r="G36" s="9"/>
      <c r="H36" s="94">
        <f t="shared" ref="H36" si="3">+$F36*G36</f>
        <v>0</v>
      </c>
    </row>
    <row r="37" spans="2:8" s="47" customFormat="1">
      <c r="B37" s="93" t="s">
        <v>74</v>
      </c>
      <c r="C37" s="220" t="s">
        <v>359</v>
      </c>
      <c r="D37" s="220"/>
      <c r="E37" s="220"/>
      <c r="F37" s="220"/>
      <c r="G37" s="7"/>
      <c r="H37" s="94"/>
    </row>
    <row r="38" spans="2:8" s="47" customFormat="1" ht="31.2">
      <c r="B38" s="95">
        <f>+COUNT($B$30:B37)+1</f>
        <v>6</v>
      </c>
      <c r="C38" s="96" t="s">
        <v>352</v>
      </c>
      <c r="D38" s="97" t="s">
        <v>353</v>
      </c>
      <c r="E38" s="54" t="s">
        <v>254</v>
      </c>
      <c r="F38" s="54">
        <v>18</v>
      </c>
      <c r="G38" s="9"/>
      <c r="H38" s="94">
        <f>+$F38*G38</f>
        <v>0</v>
      </c>
    </row>
    <row r="39" spans="2:8" s="47" customFormat="1" ht="31.2">
      <c r="B39" s="95">
        <f>+COUNT($B$30:B38)+1</f>
        <v>7</v>
      </c>
      <c r="C39" s="96" t="s">
        <v>354</v>
      </c>
      <c r="D39" s="97" t="s">
        <v>355</v>
      </c>
      <c r="E39" s="54" t="s">
        <v>254</v>
      </c>
      <c r="F39" s="54">
        <v>17.91</v>
      </c>
      <c r="G39" s="9"/>
      <c r="H39" s="94">
        <f t="shared" ref="H39:H40" si="4">+$F39*G39</f>
        <v>0</v>
      </c>
    </row>
    <row r="40" spans="2:8" s="47" customFormat="1" ht="62.4">
      <c r="B40" s="95">
        <f>+COUNT($B$30:B39)+1</f>
        <v>8</v>
      </c>
      <c r="C40" s="96" t="s">
        <v>356</v>
      </c>
      <c r="D40" s="97" t="s">
        <v>357</v>
      </c>
      <c r="E40" s="54" t="s">
        <v>245</v>
      </c>
      <c r="F40" s="54">
        <v>150.94</v>
      </c>
      <c r="G40" s="9"/>
      <c r="H40" s="94">
        <f t="shared" si="4"/>
        <v>0</v>
      </c>
    </row>
    <row r="41" spans="2:8" s="47" customFormat="1">
      <c r="B41" s="93" t="s">
        <v>75</v>
      </c>
      <c r="C41" s="220" t="s">
        <v>118</v>
      </c>
      <c r="D41" s="220"/>
      <c r="E41" s="220"/>
      <c r="F41" s="220"/>
      <c r="G41" s="7"/>
      <c r="H41" s="94"/>
    </row>
    <row r="42" spans="2:8" s="47" customFormat="1" ht="31.2">
      <c r="B42" s="95">
        <f>+COUNT($B$30:B41)+1</f>
        <v>9</v>
      </c>
      <c r="C42" s="96" t="s">
        <v>275</v>
      </c>
      <c r="D42" s="97" t="s">
        <v>276</v>
      </c>
      <c r="E42" s="54" t="s">
        <v>254</v>
      </c>
      <c r="F42" s="54">
        <v>27.2</v>
      </c>
      <c r="G42" s="9"/>
      <c r="H42" s="94">
        <f t="shared" ref="H42" si="5">+$F42*G42</f>
        <v>0</v>
      </c>
    </row>
    <row r="43" spans="2:8" s="47" customFormat="1">
      <c r="B43" s="93" t="s">
        <v>77</v>
      </c>
      <c r="C43" s="220" t="s">
        <v>78</v>
      </c>
      <c r="D43" s="220"/>
      <c r="E43" s="220"/>
      <c r="F43" s="220"/>
      <c r="G43" s="7"/>
      <c r="H43" s="94"/>
    </row>
    <row r="44" spans="2:8" s="47" customFormat="1" ht="78">
      <c r="B44" s="95">
        <f>+COUNT($B$30:B43)+1</f>
        <v>10</v>
      </c>
      <c r="C44" s="96" t="s">
        <v>278</v>
      </c>
      <c r="D44" s="97" t="s">
        <v>279</v>
      </c>
      <c r="E44" s="54" t="s">
        <v>245</v>
      </c>
      <c r="F44" s="54">
        <v>150</v>
      </c>
      <c r="G44" s="9"/>
      <c r="H44" s="94">
        <f t="shared" ref="H44:H45" si="6">+$F44*G44</f>
        <v>0</v>
      </c>
    </row>
    <row r="45" spans="2:8" s="47" customFormat="1">
      <c r="B45" s="95">
        <f>+COUNT($B$30:B44)+1</f>
        <v>11</v>
      </c>
      <c r="C45" s="96" t="s">
        <v>280</v>
      </c>
      <c r="D45" s="97" t="s">
        <v>61</v>
      </c>
      <c r="E45" s="54" t="s">
        <v>245</v>
      </c>
      <c r="F45" s="54">
        <v>150</v>
      </c>
      <c r="G45" s="9"/>
      <c r="H45" s="94">
        <f t="shared" si="6"/>
        <v>0</v>
      </c>
    </row>
    <row r="46" spans="2:8" s="47" customFormat="1">
      <c r="B46" s="93" t="s">
        <v>79</v>
      </c>
      <c r="C46" s="220" t="s">
        <v>358</v>
      </c>
      <c r="D46" s="220"/>
      <c r="E46" s="220"/>
      <c r="F46" s="220"/>
      <c r="G46" s="7"/>
      <c r="H46" s="94"/>
    </row>
    <row r="47" spans="2:8" s="47" customFormat="1" ht="31.2">
      <c r="B47" s="95">
        <f>+COUNT($B$30:B46)+1</f>
        <v>12</v>
      </c>
      <c r="C47" s="96" t="s">
        <v>281</v>
      </c>
      <c r="D47" s="97" t="s">
        <v>446</v>
      </c>
      <c r="E47" s="54" t="s">
        <v>125</v>
      </c>
      <c r="F47" s="54">
        <v>122.52</v>
      </c>
      <c r="G47" s="9"/>
      <c r="H47" s="94">
        <f t="shared" ref="H47:H48" si="7">+$F47*G47</f>
        <v>0</v>
      </c>
    </row>
    <row r="48" spans="2:8" s="47" customFormat="1">
      <c r="B48" s="95">
        <f>+COUNT($B$30:B47)+1</f>
        <v>13</v>
      </c>
      <c r="C48" s="96" t="s">
        <v>282</v>
      </c>
      <c r="D48" s="97" t="s">
        <v>283</v>
      </c>
      <c r="E48" s="54" t="s">
        <v>125</v>
      </c>
      <c r="F48" s="54">
        <v>122.52</v>
      </c>
      <c r="G48" s="9"/>
      <c r="H48" s="94">
        <f t="shared" si="7"/>
        <v>0</v>
      </c>
    </row>
    <row r="49" spans="2:10" s="47" customFormat="1" ht="15.75" customHeight="1">
      <c r="B49" s="98"/>
      <c r="C49" s="99"/>
      <c r="D49" s="100"/>
      <c r="E49" s="101"/>
      <c r="F49" s="102"/>
      <c r="G49" s="40"/>
      <c r="H49" s="103"/>
    </row>
    <row r="50" spans="2:10" s="47" customFormat="1" ht="16.2" thickBot="1">
      <c r="B50" s="104"/>
      <c r="C50" s="105"/>
      <c r="D50" s="105"/>
      <c r="E50" s="106"/>
      <c r="F50" s="106"/>
      <c r="G50" s="8" t="str">
        <f>C29&amp;" SKUPAJ:"</f>
        <v>ZEMELJSKA DELA SKUPAJ:</v>
      </c>
      <c r="H50" s="107">
        <f>SUM(H$31:H$48)</f>
        <v>0</v>
      </c>
    </row>
    <row r="51" spans="2:10" s="47" customFormat="1">
      <c r="B51" s="108"/>
      <c r="C51" s="99"/>
      <c r="D51" s="109"/>
      <c r="E51" s="110"/>
      <c r="F51" s="102"/>
      <c r="G51" s="40"/>
      <c r="H51" s="103"/>
      <c r="J51" s="48"/>
    </row>
    <row r="52" spans="2:10" s="47" customFormat="1">
      <c r="B52" s="89" t="s">
        <v>41</v>
      </c>
      <c r="C52" s="219" t="s">
        <v>7</v>
      </c>
      <c r="D52" s="219"/>
      <c r="E52" s="90"/>
      <c r="F52" s="91"/>
      <c r="G52" s="6"/>
      <c r="H52" s="92"/>
      <c r="J52" s="48"/>
    </row>
    <row r="53" spans="2:10" s="47" customFormat="1">
      <c r="B53" s="93" t="s">
        <v>81</v>
      </c>
      <c r="C53" s="220" t="s">
        <v>87</v>
      </c>
      <c r="D53" s="220"/>
      <c r="E53" s="220"/>
      <c r="F53" s="220"/>
      <c r="G53" s="7"/>
      <c r="H53" s="94"/>
    </row>
    <row r="54" spans="2:10" s="47" customFormat="1" ht="78">
      <c r="B54" s="95">
        <f>+COUNT($B53:B$53)+1</f>
        <v>1</v>
      </c>
      <c r="C54" s="96" t="s">
        <v>360</v>
      </c>
      <c r="D54" s="97" t="s">
        <v>361</v>
      </c>
      <c r="E54" s="54" t="s">
        <v>251</v>
      </c>
      <c r="F54" s="54">
        <v>18</v>
      </c>
      <c r="G54" s="9"/>
      <c r="H54" s="94">
        <f t="shared" ref="H54:H57" si="8">+$F54*G54</f>
        <v>0</v>
      </c>
      <c r="J54" s="48"/>
    </row>
    <row r="55" spans="2:10" s="47" customFormat="1" ht="62.4">
      <c r="B55" s="95">
        <f>+COUNT($B$53:B54)+1</f>
        <v>2</v>
      </c>
      <c r="C55" s="96" t="s">
        <v>362</v>
      </c>
      <c r="D55" s="97" t="s">
        <v>363</v>
      </c>
      <c r="E55" s="54" t="s">
        <v>245</v>
      </c>
      <c r="F55" s="54">
        <v>13</v>
      </c>
      <c r="G55" s="9"/>
      <c r="H55" s="94">
        <f t="shared" ref="H55" si="9">+$F55*G55</f>
        <v>0</v>
      </c>
      <c r="J55" s="48"/>
    </row>
    <row r="56" spans="2:10" s="47" customFormat="1">
      <c r="B56" s="93" t="s">
        <v>83</v>
      </c>
      <c r="C56" s="220" t="s">
        <v>89</v>
      </c>
      <c r="D56" s="220"/>
      <c r="E56" s="220"/>
      <c r="F56" s="220"/>
      <c r="G56" s="7"/>
      <c r="H56" s="94"/>
    </row>
    <row r="57" spans="2:10" s="47" customFormat="1" ht="78">
      <c r="B57" s="95">
        <f>+COUNT($B$53:B56)+1</f>
        <v>3</v>
      </c>
      <c r="C57" s="96" t="s">
        <v>293</v>
      </c>
      <c r="D57" s="97" t="s">
        <v>364</v>
      </c>
      <c r="E57" s="54" t="s">
        <v>251</v>
      </c>
      <c r="F57" s="54">
        <v>23.75</v>
      </c>
      <c r="G57" s="9"/>
      <c r="H57" s="94">
        <f t="shared" si="8"/>
        <v>0</v>
      </c>
      <c r="J57" s="48"/>
    </row>
    <row r="58" spans="2:10" s="47" customFormat="1">
      <c r="B58" s="93" t="s">
        <v>84</v>
      </c>
      <c r="C58" s="220" t="s">
        <v>365</v>
      </c>
      <c r="D58" s="220"/>
      <c r="E58" s="220"/>
      <c r="F58" s="220"/>
      <c r="G58" s="7"/>
      <c r="H58" s="94"/>
      <c r="J58" s="48"/>
    </row>
    <row r="59" spans="2:10" s="47" customFormat="1" ht="31.2">
      <c r="B59" s="95">
        <f>+COUNT($B$53:B58)+1</f>
        <v>4</v>
      </c>
      <c r="C59" s="96" t="s">
        <v>366</v>
      </c>
      <c r="D59" s="97" t="s">
        <v>214</v>
      </c>
      <c r="E59" s="54" t="s">
        <v>251</v>
      </c>
      <c r="F59" s="54">
        <v>7.56</v>
      </c>
      <c r="G59" s="9"/>
      <c r="H59" s="94">
        <f t="shared" ref="H59" si="10">+$F59*G59</f>
        <v>0</v>
      </c>
      <c r="J59" s="48"/>
    </row>
    <row r="60" spans="2:10" s="47" customFormat="1" ht="15.75" customHeight="1">
      <c r="B60" s="98"/>
      <c r="C60" s="99"/>
      <c r="D60" s="100"/>
      <c r="E60" s="101"/>
      <c r="F60" s="102"/>
      <c r="G60" s="40"/>
      <c r="H60" s="103"/>
    </row>
    <row r="61" spans="2:10" s="47" customFormat="1" ht="16.2" thickBot="1">
      <c r="B61" s="104"/>
      <c r="C61" s="105"/>
      <c r="D61" s="105"/>
      <c r="E61" s="106"/>
      <c r="F61" s="106"/>
      <c r="G61" s="8" t="str">
        <f>C52&amp;" SKUPAJ:"</f>
        <v>ODVODNJAVANJE SKUPAJ:</v>
      </c>
      <c r="H61" s="107">
        <f>SUM(H$54:H$59)</f>
        <v>0</v>
      </c>
    </row>
    <row r="63" spans="2:10" s="47" customFormat="1">
      <c r="B63" s="89" t="s">
        <v>45</v>
      </c>
      <c r="C63" s="219" t="s">
        <v>130</v>
      </c>
      <c r="D63" s="219"/>
      <c r="E63" s="90"/>
      <c r="F63" s="91"/>
      <c r="G63" s="6"/>
      <c r="H63" s="92"/>
      <c r="J63" s="48"/>
    </row>
    <row r="64" spans="2:10" s="47" customFormat="1">
      <c r="B64" s="93" t="s">
        <v>86</v>
      </c>
      <c r="C64" s="220" t="s">
        <v>95</v>
      </c>
      <c r="D64" s="220"/>
      <c r="E64" s="220"/>
      <c r="F64" s="220"/>
      <c r="G64" s="7"/>
      <c r="H64" s="94"/>
    </row>
    <row r="65" spans="2:10" s="47" customFormat="1" ht="31.2">
      <c r="B65" s="95">
        <f>+COUNT($B$64:B64)+1</f>
        <v>1</v>
      </c>
      <c r="C65" s="96" t="s">
        <v>297</v>
      </c>
      <c r="D65" s="97" t="s">
        <v>367</v>
      </c>
      <c r="E65" s="54" t="s">
        <v>245</v>
      </c>
      <c r="F65" s="54">
        <v>51.09</v>
      </c>
      <c r="G65" s="9"/>
      <c r="H65" s="94">
        <f t="shared" ref="H65:H75" si="11">+$F65*G65</f>
        <v>0</v>
      </c>
      <c r="J65" s="48"/>
    </row>
    <row r="66" spans="2:10" s="47" customFormat="1">
      <c r="B66" s="93" t="s">
        <v>88</v>
      </c>
      <c r="C66" s="220" t="s">
        <v>301</v>
      </c>
      <c r="D66" s="220"/>
      <c r="E66" s="220"/>
      <c r="F66" s="220"/>
      <c r="G66" s="7"/>
      <c r="H66" s="94"/>
      <c r="J66" s="48"/>
    </row>
    <row r="67" spans="2:10" s="47" customFormat="1" ht="62.4">
      <c r="B67" s="95">
        <f>+COUNT($B$64:B65)+1</f>
        <v>2</v>
      </c>
      <c r="C67" s="96" t="s">
        <v>96</v>
      </c>
      <c r="D67" s="97" t="s">
        <v>302</v>
      </c>
      <c r="E67" s="54" t="s">
        <v>303</v>
      </c>
      <c r="F67" s="54">
        <v>142</v>
      </c>
      <c r="G67" s="9"/>
      <c r="H67" s="94">
        <f t="shared" si="11"/>
        <v>0</v>
      </c>
      <c r="J67" s="48"/>
    </row>
    <row r="68" spans="2:10" s="47" customFormat="1" ht="46.8">
      <c r="B68" s="95">
        <f>+COUNT($B$64:B67)+1</f>
        <v>3</v>
      </c>
      <c r="C68" s="96" t="s">
        <v>368</v>
      </c>
      <c r="D68" s="97" t="s">
        <v>369</v>
      </c>
      <c r="E68" s="54" t="s">
        <v>303</v>
      </c>
      <c r="F68" s="54">
        <v>341</v>
      </c>
      <c r="G68" s="9"/>
      <c r="H68" s="94">
        <f t="shared" si="11"/>
        <v>0</v>
      </c>
      <c r="J68" s="48"/>
    </row>
    <row r="69" spans="2:10" s="47" customFormat="1">
      <c r="B69" s="93" t="s">
        <v>90</v>
      </c>
      <c r="C69" s="220" t="s">
        <v>101</v>
      </c>
      <c r="D69" s="220"/>
      <c r="E69" s="220"/>
      <c r="F69" s="220"/>
      <c r="G69" s="7"/>
      <c r="H69" s="94"/>
      <c r="J69" s="48"/>
    </row>
    <row r="70" spans="2:10" s="47" customFormat="1" ht="31.2">
      <c r="B70" s="95">
        <f>+COUNT($B$64:B68)+1</f>
        <v>4</v>
      </c>
      <c r="C70" s="96" t="s">
        <v>370</v>
      </c>
      <c r="D70" s="97" t="s">
        <v>371</v>
      </c>
      <c r="E70" s="54" t="s">
        <v>254</v>
      </c>
      <c r="F70" s="54">
        <v>6.58</v>
      </c>
      <c r="G70" s="9"/>
      <c r="H70" s="94">
        <f t="shared" si="11"/>
        <v>0</v>
      </c>
      <c r="J70" s="48"/>
    </row>
    <row r="71" spans="2:10" s="47" customFormat="1" ht="78">
      <c r="B71" s="95">
        <f>+COUNT($B$64:B69)+1</f>
        <v>4</v>
      </c>
      <c r="C71" s="96" t="s">
        <v>309</v>
      </c>
      <c r="D71" s="97" t="s">
        <v>372</v>
      </c>
      <c r="E71" s="54" t="s">
        <v>254</v>
      </c>
      <c r="F71" s="54">
        <v>11.64</v>
      </c>
      <c r="G71" s="9"/>
      <c r="H71" s="94">
        <f t="shared" ref="H71" si="12">+$F71*G71</f>
        <v>0</v>
      </c>
      <c r="J71" s="48"/>
    </row>
    <row r="72" spans="2:10" s="47" customFormat="1">
      <c r="B72" s="93" t="s">
        <v>91</v>
      </c>
      <c r="C72" s="220" t="s">
        <v>99</v>
      </c>
      <c r="D72" s="220"/>
      <c r="E72" s="220"/>
      <c r="F72" s="220"/>
      <c r="G72" s="7"/>
      <c r="H72" s="94"/>
    </row>
    <row r="73" spans="2:10" s="47" customFormat="1" ht="62.4">
      <c r="B73" s="95">
        <f>+COUNT($B$64:B72)+1</f>
        <v>6</v>
      </c>
      <c r="C73" s="96" t="s">
        <v>373</v>
      </c>
      <c r="D73" s="97" t="s">
        <v>374</v>
      </c>
      <c r="E73" s="54" t="s">
        <v>254</v>
      </c>
      <c r="F73" s="54">
        <v>5.62</v>
      </c>
      <c r="G73" s="9"/>
      <c r="H73" s="94">
        <f t="shared" si="11"/>
        <v>0</v>
      </c>
      <c r="J73" s="48"/>
    </row>
    <row r="74" spans="2:10" s="47" customFormat="1">
      <c r="B74" s="93" t="s">
        <v>92</v>
      </c>
      <c r="C74" s="220" t="s">
        <v>375</v>
      </c>
      <c r="D74" s="220"/>
      <c r="E74" s="220"/>
      <c r="F74" s="220"/>
      <c r="G74" s="7"/>
      <c r="H74" s="94"/>
    </row>
    <row r="75" spans="2:10" s="47" customFormat="1">
      <c r="B75" s="95">
        <f>+COUNT($B$64:B74)+1</f>
        <v>7</v>
      </c>
      <c r="C75" s="96" t="s">
        <v>376</v>
      </c>
      <c r="D75" s="97" t="s">
        <v>377</v>
      </c>
      <c r="E75" s="54" t="s">
        <v>245</v>
      </c>
      <c r="F75" s="54">
        <v>20.75</v>
      </c>
      <c r="G75" s="9"/>
      <c r="H75" s="94">
        <f t="shared" si="11"/>
        <v>0</v>
      </c>
      <c r="J75" s="48"/>
    </row>
    <row r="76" spans="2:10" s="47" customFormat="1" ht="15.75" customHeight="1">
      <c r="B76" s="98"/>
      <c r="C76" s="99"/>
      <c r="D76" s="100"/>
      <c r="E76" s="101"/>
      <c r="F76" s="102"/>
      <c r="G76" s="40"/>
      <c r="H76" s="103"/>
    </row>
    <row r="77" spans="2:10" s="47" customFormat="1" ht="16.2" thickBot="1">
      <c r="B77" s="104"/>
      <c r="C77" s="105"/>
      <c r="D77" s="105"/>
      <c r="E77" s="106"/>
      <c r="F77" s="106"/>
      <c r="G77" s="8" t="str">
        <f>C63&amp;" SKUPAJ:"</f>
        <v>GRADBENA DELA SKUPAJ:</v>
      </c>
      <c r="H77" s="107">
        <f>SUM(H$65:H$75)</f>
        <v>0</v>
      </c>
    </row>
  </sheetData>
  <mergeCells count="21">
    <mergeCell ref="C58:F58"/>
    <mergeCell ref="C66:F66"/>
    <mergeCell ref="C56:F56"/>
    <mergeCell ref="B18:F18"/>
    <mergeCell ref="C20:D20"/>
    <mergeCell ref="C21:F21"/>
    <mergeCell ref="C29:D29"/>
    <mergeCell ref="C53:F53"/>
    <mergeCell ref="C52:D52"/>
    <mergeCell ref="C30:F30"/>
    <mergeCell ref="C43:F43"/>
    <mergeCell ref="C35:F35"/>
    <mergeCell ref="C37:F37"/>
    <mergeCell ref="C24:F24"/>
    <mergeCell ref="C46:F46"/>
    <mergeCell ref="C41:F41"/>
    <mergeCell ref="C72:F72"/>
    <mergeCell ref="C74:F74"/>
    <mergeCell ref="C63:D63"/>
    <mergeCell ref="C64:F64"/>
    <mergeCell ref="C69:F69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&amp;C&amp;"-,Ležeče"Sanacija zidov in ureditev odvodnjavanja »Podkraj« na cesti R3-621/1412 Podkraj – Col v km 15,300&amp;R&amp;"-,Ležeče"RAZPIS 2022</oddHeader>
    <oddFooter>Stran &amp;P od &amp;N</oddFooter>
  </headerFooter>
  <rowBreaks count="1" manualBreakCount="1">
    <brk id="45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39C"/>
    <pageSetUpPr fitToPage="1"/>
  </sheetPr>
  <dimension ref="B1:K73"/>
  <sheetViews>
    <sheetView view="pageBreakPreview" zoomScale="70" zoomScaleNormal="100" zoomScaleSheetLayoutView="70" workbookViewId="0">
      <selection activeCell="N17" sqref="N17"/>
    </sheetView>
  </sheetViews>
  <sheetFormatPr defaultColWidth="9.109375" defaultRowHeight="15.6"/>
  <cols>
    <col min="1" max="1" width="9.109375" style="48" customWidth="1"/>
    <col min="2" max="3" width="10.6640625" style="50" customWidth="1"/>
    <col min="4" max="4" width="47.6640625" style="122" customWidth="1"/>
    <col min="5" max="5" width="14.6640625" style="45" customWidth="1"/>
    <col min="6" max="6" width="12.6640625" style="45" customWidth="1"/>
    <col min="7" max="7" width="15.6640625" style="1" customWidth="1"/>
    <col min="8" max="8" width="15.6640625" style="46" customWidth="1"/>
    <col min="9" max="9" width="11.5546875" style="47" bestFit="1" customWidth="1"/>
    <col min="10" max="10" width="10.109375" style="48" bestFit="1" customWidth="1"/>
    <col min="11" max="12" width="9.109375" style="48"/>
    <col min="13" max="13" width="9.109375" style="48" customWidth="1"/>
    <col min="14" max="16384" width="9.109375" style="48"/>
  </cols>
  <sheetData>
    <row r="1" spans="2:10">
      <c r="B1" s="43" t="s">
        <v>64</v>
      </c>
      <c r="C1" s="44" t="str">
        <f ca="1">MID(CELL("filename",A1),FIND("]",CELL("filename",A1))+1,255)</f>
        <v>ODVODNJAVANJE-JAREK K2 I. FAZA</v>
      </c>
    </row>
    <row r="3" spans="2:10">
      <c r="B3" s="49" t="s">
        <v>13</v>
      </c>
    </row>
    <row r="4" spans="2:10">
      <c r="B4" s="51" t="str">
        <f ca="1">"REKAPITULACIJA "&amp;C1</f>
        <v>REKAPITULACIJA ODVODNJAVANJE-JAREK K2 I. FAZA</v>
      </c>
      <c r="C4" s="52"/>
      <c r="D4" s="52"/>
      <c r="E4" s="53"/>
      <c r="F4" s="53"/>
      <c r="G4" s="2"/>
      <c r="H4" s="54"/>
      <c r="I4" s="55"/>
    </row>
    <row r="5" spans="2:10">
      <c r="B5" s="56"/>
      <c r="C5" s="57"/>
      <c r="D5" s="58"/>
      <c r="H5" s="59"/>
      <c r="I5" s="60"/>
      <c r="J5" s="61"/>
    </row>
    <row r="6" spans="2:10">
      <c r="B6" s="62" t="s">
        <v>43</v>
      </c>
      <c r="D6" s="63" t="str">
        <f>VLOOKUP(B6,$B$16:$H$9830,2,FALSE)</f>
        <v>PREDDELA</v>
      </c>
      <c r="E6" s="64"/>
      <c r="F6" s="46"/>
      <c r="H6" s="65">
        <f>VLOOKUP($D6&amp;" SKUPAJ:",$G$16:H$9894,2,FALSE)</f>
        <v>0</v>
      </c>
      <c r="I6" s="66"/>
      <c r="J6" s="67"/>
    </row>
    <row r="7" spans="2:10">
      <c r="B7" s="62"/>
      <c r="D7" s="63"/>
      <c r="E7" s="64"/>
      <c r="F7" s="46"/>
      <c r="H7" s="65"/>
      <c r="I7" s="68"/>
      <c r="J7" s="69"/>
    </row>
    <row r="8" spans="2:10">
      <c r="B8" s="62" t="s">
        <v>44</v>
      </c>
      <c r="D8" s="63" t="str">
        <f>VLOOKUP(B8,$B$16:$H$9830,2,FALSE)</f>
        <v>ZEMELJSKA DELA</v>
      </c>
      <c r="E8" s="64"/>
      <c r="F8" s="46"/>
      <c r="H8" s="65">
        <f>VLOOKUP($D8&amp;" SKUPAJ:",$G$16:H$9894,2,FALSE)</f>
        <v>0</v>
      </c>
      <c r="I8" s="70"/>
      <c r="J8" s="71"/>
    </row>
    <row r="9" spans="2:10">
      <c r="B9" s="62"/>
      <c r="D9" s="63"/>
      <c r="E9" s="64"/>
      <c r="F9" s="46"/>
      <c r="H9" s="65"/>
      <c r="I9" s="55"/>
    </row>
    <row r="10" spans="2:10">
      <c r="B10" s="62" t="s">
        <v>41</v>
      </c>
      <c r="D10" s="63" t="str">
        <f>VLOOKUP(B10,$B$16:$H$9830,2,FALSE)</f>
        <v>ODVODNJAVANJE</v>
      </c>
      <c r="E10" s="64"/>
      <c r="F10" s="46"/>
      <c r="H10" s="65">
        <f>VLOOKUP($D10&amp;" SKUPAJ:",$G$16:H$9894,2,FALSE)</f>
        <v>0</v>
      </c>
    </row>
    <row r="11" spans="2:10">
      <c r="B11" s="62"/>
      <c r="D11" s="63"/>
      <c r="E11" s="64"/>
      <c r="F11" s="46"/>
      <c r="H11" s="65"/>
    </row>
    <row r="12" spans="2:10">
      <c r="B12" s="62" t="s">
        <v>45</v>
      </c>
      <c r="D12" s="63" t="str">
        <f>VLOOKUP(B12,$B$16:$H$9830,2,FALSE)</f>
        <v>GRADBENA DELA</v>
      </c>
      <c r="E12" s="64"/>
      <c r="F12" s="46"/>
      <c r="H12" s="65">
        <f>VLOOKUP($D12&amp;" SKUPAJ:",$G$16:H$9894,2,FALSE)</f>
        <v>0</v>
      </c>
    </row>
    <row r="13" spans="2:10">
      <c r="B13" s="62"/>
      <c r="D13" s="63"/>
      <c r="E13" s="64"/>
      <c r="F13" s="46"/>
      <c r="H13" s="65"/>
    </row>
    <row r="14" spans="2:10" s="47" customFormat="1">
      <c r="B14" s="78"/>
      <c r="C14" s="79"/>
      <c r="D14" s="80"/>
      <c r="E14" s="81"/>
      <c r="F14" s="82"/>
      <c r="G14" s="4" t="str">
        <f ca="1">"SKUPAJ "&amp;C1&amp;" (BREZ DDV):"</f>
        <v>SKUPAJ ODVODNJAVANJE-JAREK K2 I. FAZA (BREZ DDV):</v>
      </c>
      <c r="H14" s="83">
        <f>SUM(H6:H13)</f>
        <v>0</v>
      </c>
    </row>
    <row r="16" spans="2:10" s="47" customFormat="1" ht="16.2" thickBot="1">
      <c r="B16" s="84" t="s">
        <v>0</v>
      </c>
      <c r="C16" s="85" t="s">
        <v>1</v>
      </c>
      <c r="D16" s="86" t="s">
        <v>2</v>
      </c>
      <c r="E16" s="87" t="s">
        <v>3</v>
      </c>
      <c r="F16" s="87" t="s">
        <v>4</v>
      </c>
      <c r="G16" s="5" t="s">
        <v>5</v>
      </c>
      <c r="H16" s="87" t="s">
        <v>6</v>
      </c>
    </row>
    <row r="19" spans="2:11" s="47" customFormat="1">
      <c r="B19" s="89" t="s">
        <v>43</v>
      </c>
      <c r="C19" s="219" t="s">
        <v>54</v>
      </c>
      <c r="D19" s="219"/>
      <c r="E19" s="90"/>
      <c r="F19" s="91"/>
      <c r="G19" s="6"/>
      <c r="H19" s="92"/>
    </row>
    <row r="20" spans="2:11" s="47" customFormat="1">
      <c r="B20" s="93" t="s">
        <v>65</v>
      </c>
      <c r="C20" s="220" t="s">
        <v>66</v>
      </c>
      <c r="D20" s="220"/>
      <c r="E20" s="220"/>
      <c r="F20" s="220"/>
      <c r="G20" s="7"/>
      <c r="H20" s="94"/>
    </row>
    <row r="21" spans="2:11" s="47" customFormat="1" ht="31.2">
      <c r="B21" s="95">
        <f>+COUNT($B$20:B20)+1</f>
        <v>1</v>
      </c>
      <c r="C21" s="96" t="s">
        <v>239</v>
      </c>
      <c r="D21" s="97" t="s">
        <v>240</v>
      </c>
      <c r="E21" s="54" t="s">
        <v>241</v>
      </c>
      <c r="F21" s="54">
        <v>1</v>
      </c>
      <c r="G21" s="9"/>
      <c r="H21" s="94">
        <f>+$F21*G21</f>
        <v>0</v>
      </c>
      <c r="K21" s="45"/>
    </row>
    <row r="22" spans="2:11" s="47" customFormat="1" ht="31.2">
      <c r="B22" s="95">
        <f>+COUNT($B$20:B21)+1</f>
        <v>2</v>
      </c>
      <c r="C22" s="96" t="s">
        <v>242</v>
      </c>
      <c r="D22" s="97" t="s">
        <v>120</v>
      </c>
      <c r="E22" s="54" t="s">
        <v>241</v>
      </c>
      <c r="F22" s="54">
        <v>1</v>
      </c>
      <c r="G22" s="9"/>
      <c r="H22" s="94">
        <f>+$F22*G22</f>
        <v>0</v>
      </c>
      <c r="K22" s="45"/>
    </row>
    <row r="23" spans="2:11" s="47" customFormat="1">
      <c r="B23" s="93" t="s">
        <v>67</v>
      </c>
      <c r="C23" s="220" t="s">
        <v>68</v>
      </c>
      <c r="D23" s="220"/>
      <c r="E23" s="220"/>
      <c r="F23" s="220"/>
      <c r="G23" s="7"/>
      <c r="H23" s="94"/>
      <c r="K23" s="45"/>
    </row>
    <row r="24" spans="2:11" s="47" customFormat="1" ht="31.2">
      <c r="B24" s="95">
        <f>+COUNT($B$20:B23)+1</f>
        <v>3</v>
      </c>
      <c r="C24" s="96" t="s">
        <v>243</v>
      </c>
      <c r="D24" s="97" t="s">
        <v>244</v>
      </c>
      <c r="E24" s="54" t="s">
        <v>245</v>
      </c>
      <c r="F24" s="54">
        <v>50</v>
      </c>
      <c r="G24" s="9"/>
      <c r="H24" s="94">
        <f>+$F24*G24</f>
        <v>0</v>
      </c>
      <c r="K24" s="45"/>
    </row>
    <row r="25" spans="2:11" s="47" customFormat="1" ht="46.8">
      <c r="B25" s="95">
        <f>+COUNT($B$20:B24)+1</f>
        <v>4</v>
      </c>
      <c r="C25" s="96" t="s">
        <v>378</v>
      </c>
      <c r="D25" s="97" t="s">
        <v>379</v>
      </c>
      <c r="E25" s="54" t="s">
        <v>251</v>
      </c>
      <c r="F25" s="54">
        <v>35</v>
      </c>
      <c r="G25" s="9"/>
      <c r="H25" s="94">
        <f t="shared" ref="H25" si="0">+$F25*G25</f>
        <v>0</v>
      </c>
      <c r="K25" s="45"/>
    </row>
    <row r="26" spans="2:11" s="47" customFormat="1">
      <c r="B26" s="93" t="s">
        <v>69</v>
      </c>
      <c r="C26" s="220" t="s">
        <v>380</v>
      </c>
      <c r="D26" s="220"/>
      <c r="E26" s="220"/>
      <c r="F26" s="220"/>
      <c r="G26" s="7"/>
      <c r="H26" s="94"/>
      <c r="K26" s="45"/>
    </row>
    <row r="27" spans="2:11" s="47" customFormat="1" ht="62.4">
      <c r="B27" s="95">
        <f>+COUNT($B$20:B26)+1</f>
        <v>5</v>
      </c>
      <c r="C27" s="96" t="s">
        <v>381</v>
      </c>
      <c r="D27" s="97" t="s">
        <v>382</v>
      </c>
      <c r="E27" s="54" t="s">
        <v>124</v>
      </c>
      <c r="F27" s="54">
        <v>49.6</v>
      </c>
      <c r="G27" s="9"/>
      <c r="H27" s="94">
        <f>+$F27*G27</f>
        <v>0</v>
      </c>
      <c r="K27" s="45"/>
    </row>
    <row r="28" spans="2:11" s="47" customFormat="1" ht="62.4">
      <c r="B28" s="95">
        <f>+COUNT($B$20:B27)+1</f>
        <v>6</v>
      </c>
      <c r="C28" s="96" t="s">
        <v>383</v>
      </c>
      <c r="D28" s="97" t="s">
        <v>384</v>
      </c>
      <c r="E28" s="54" t="s">
        <v>123</v>
      </c>
      <c r="F28" s="54">
        <v>0.45</v>
      </c>
      <c r="G28" s="9"/>
      <c r="H28" s="94">
        <f t="shared" ref="H28" si="1">+$F28*G28</f>
        <v>0</v>
      </c>
      <c r="K28" s="45"/>
    </row>
    <row r="29" spans="2:11" s="47" customFormat="1" ht="15.75" customHeight="1">
      <c r="B29" s="98"/>
      <c r="C29" s="99"/>
      <c r="D29" s="100"/>
      <c r="E29" s="101"/>
      <c r="F29" s="102"/>
      <c r="G29" s="40"/>
      <c r="H29" s="103"/>
    </row>
    <row r="30" spans="2:11" s="47" customFormat="1" ht="16.2" thickBot="1">
      <c r="B30" s="104"/>
      <c r="C30" s="105"/>
      <c r="D30" s="105"/>
      <c r="E30" s="106"/>
      <c r="F30" s="106"/>
      <c r="G30" s="8" t="str">
        <f>C19&amp;" SKUPAJ:"</f>
        <v>PREDDELA SKUPAJ:</v>
      </c>
      <c r="H30" s="107">
        <f>SUM(H$21:H$28)</f>
        <v>0</v>
      </c>
    </row>
    <row r="31" spans="2:11" s="47" customFormat="1">
      <c r="B31" s="98"/>
      <c r="C31" s="99"/>
      <c r="D31" s="100"/>
      <c r="E31" s="101"/>
      <c r="F31" s="102"/>
      <c r="G31" s="40"/>
      <c r="H31" s="103"/>
    </row>
    <row r="32" spans="2:11" s="47" customFormat="1">
      <c r="B32" s="89" t="s">
        <v>44</v>
      </c>
      <c r="C32" s="219" t="s">
        <v>56</v>
      </c>
      <c r="D32" s="219"/>
      <c r="E32" s="90"/>
      <c r="F32" s="91"/>
      <c r="G32" s="6"/>
      <c r="H32" s="92"/>
    </row>
    <row r="33" spans="2:10" s="47" customFormat="1">
      <c r="B33" s="93" t="s">
        <v>70</v>
      </c>
      <c r="C33" s="220" t="s">
        <v>71</v>
      </c>
      <c r="D33" s="220"/>
      <c r="E33" s="220"/>
      <c r="F33" s="220"/>
      <c r="G33" s="7"/>
      <c r="H33" s="94"/>
    </row>
    <row r="34" spans="2:10" s="47" customFormat="1" ht="78">
      <c r="B34" s="95">
        <f>+COUNT($B$33:B33)+1</f>
        <v>1</v>
      </c>
      <c r="C34" s="96" t="s">
        <v>263</v>
      </c>
      <c r="D34" s="97" t="s">
        <v>385</v>
      </c>
      <c r="E34" s="54" t="s">
        <v>254</v>
      </c>
      <c r="F34" s="54">
        <v>44.6</v>
      </c>
      <c r="G34" s="9"/>
      <c r="H34" s="94">
        <f t="shared" ref="H34:H35" si="2">+$F34*G34</f>
        <v>0</v>
      </c>
    </row>
    <row r="35" spans="2:10" s="47" customFormat="1" ht="31.2">
      <c r="B35" s="95">
        <f>+COUNT($B$33:B34)+1</f>
        <v>2</v>
      </c>
      <c r="C35" s="96" t="s">
        <v>265</v>
      </c>
      <c r="D35" s="97" t="s">
        <v>266</v>
      </c>
      <c r="E35" s="54" t="s">
        <v>254</v>
      </c>
      <c r="F35" s="54">
        <v>179</v>
      </c>
      <c r="G35" s="9"/>
      <c r="H35" s="94">
        <f t="shared" si="2"/>
        <v>0</v>
      </c>
    </row>
    <row r="36" spans="2:10" s="47" customFormat="1">
      <c r="B36" s="93" t="s">
        <v>72</v>
      </c>
      <c r="C36" s="220" t="s">
        <v>76</v>
      </c>
      <c r="D36" s="220"/>
      <c r="E36" s="220"/>
      <c r="F36" s="220"/>
      <c r="G36" s="7"/>
      <c r="H36" s="94"/>
    </row>
    <row r="37" spans="2:10" s="47" customFormat="1" ht="31.2">
      <c r="B37" s="95">
        <f>+COUNT($B$33:B36)+1</f>
        <v>3</v>
      </c>
      <c r="C37" s="96" t="s">
        <v>386</v>
      </c>
      <c r="D37" s="97" t="s">
        <v>387</v>
      </c>
      <c r="E37" s="54" t="s">
        <v>254</v>
      </c>
      <c r="F37" s="54">
        <v>66.849999999999994</v>
      </c>
      <c r="G37" s="9"/>
      <c r="H37" s="94">
        <f t="shared" ref="H37:H39" si="3">+$F37*G37</f>
        <v>0</v>
      </c>
    </row>
    <row r="38" spans="2:10" s="47" customFormat="1">
      <c r="B38" s="93" t="s">
        <v>74</v>
      </c>
      <c r="C38" s="220" t="s">
        <v>78</v>
      </c>
      <c r="D38" s="220"/>
      <c r="E38" s="220"/>
      <c r="F38" s="220"/>
      <c r="G38" s="7"/>
      <c r="H38" s="94"/>
    </row>
    <row r="39" spans="2:10" s="47" customFormat="1" ht="78">
      <c r="B39" s="95">
        <f>+COUNT($B$33:B38)+1</f>
        <v>4</v>
      </c>
      <c r="C39" s="96" t="s">
        <v>278</v>
      </c>
      <c r="D39" s="97" t="s">
        <v>279</v>
      </c>
      <c r="E39" s="54" t="s">
        <v>245</v>
      </c>
      <c r="F39" s="54">
        <v>108</v>
      </c>
      <c r="G39" s="9"/>
      <c r="H39" s="94">
        <f t="shared" si="3"/>
        <v>0</v>
      </c>
    </row>
    <row r="40" spans="2:10" s="47" customFormat="1">
      <c r="B40" s="95">
        <f>+COUNT($B$33:B39)+1</f>
        <v>5</v>
      </c>
      <c r="C40" s="96" t="s">
        <v>280</v>
      </c>
      <c r="D40" s="97" t="s">
        <v>61</v>
      </c>
      <c r="E40" s="54" t="s">
        <v>245</v>
      </c>
      <c r="F40" s="54">
        <v>108</v>
      </c>
      <c r="G40" s="9"/>
      <c r="H40" s="94">
        <f t="shared" ref="H40" si="4">+$F40*G40</f>
        <v>0</v>
      </c>
    </row>
    <row r="41" spans="2:10" s="47" customFormat="1">
      <c r="B41" s="93" t="s">
        <v>75</v>
      </c>
      <c r="C41" s="220" t="s">
        <v>358</v>
      </c>
      <c r="D41" s="220"/>
      <c r="E41" s="220"/>
      <c r="F41" s="220"/>
      <c r="G41" s="7"/>
      <c r="H41" s="94"/>
    </row>
    <row r="42" spans="2:10" s="47" customFormat="1" ht="31.2">
      <c r="B42" s="95">
        <f>+COUNT($B$33:B41)+1</f>
        <v>6</v>
      </c>
      <c r="C42" s="96" t="s">
        <v>281</v>
      </c>
      <c r="D42" s="97" t="s">
        <v>446</v>
      </c>
      <c r="E42" s="54" t="s">
        <v>125</v>
      </c>
      <c r="F42" s="54">
        <v>217.35</v>
      </c>
      <c r="G42" s="9"/>
      <c r="H42" s="94">
        <f t="shared" ref="H42:H43" si="5">+$F42*G42</f>
        <v>0</v>
      </c>
    </row>
    <row r="43" spans="2:10" s="47" customFormat="1">
      <c r="B43" s="95">
        <f>+COUNT($B$33:B42)+1</f>
        <v>7</v>
      </c>
      <c r="C43" s="96" t="s">
        <v>282</v>
      </c>
      <c r="D43" s="97" t="s">
        <v>283</v>
      </c>
      <c r="E43" s="54" t="s">
        <v>125</v>
      </c>
      <c r="F43" s="54">
        <v>212.35</v>
      </c>
      <c r="G43" s="9"/>
      <c r="H43" s="94">
        <f t="shared" si="5"/>
        <v>0</v>
      </c>
    </row>
    <row r="44" spans="2:10" s="47" customFormat="1">
      <c r="B44" s="95">
        <f>+COUNT($B$33:B43)+1</f>
        <v>8</v>
      </c>
      <c r="C44" s="96" t="s">
        <v>388</v>
      </c>
      <c r="D44" s="97" t="s">
        <v>389</v>
      </c>
      <c r="E44" s="54" t="s">
        <v>125</v>
      </c>
      <c r="F44" s="54">
        <v>5</v>
      </c>
      <c r="G44" s="9"/>
      <c r="H44" s="94">
        <f t="shared" ref="H44" si="6">+$F44*G44</f>
        <v>0</v>
      </c>
    </row>
    <row r="45" spans="2:10" s="47" customFormat="1" ht="15.75" customHeight="1">
      <c r="B45" s="98"/>
      <c r="C45" s="99"/>
      <c r="D45" s="100"/>
      <c r="E45" s="101"/>
      <c r="F45" s="102"/>
      <c r="G45" s="40"/>
      <c r="H45" s="103"/>
    </row>
    <row r="46" spans="2:10" s="47" customFormat="1" ht="16.2" thickBot="1">
      <c r="B46" s="104"/>
      <c r="C46" s="105"/>
      <c r="D46" s="105"/>
      <c r="E46" s="106"/>
      <c r="F46" s="106"/>
      <c r="G46" s="8" t="str">
        <f>C32&amp;" SKUPAJ:"</f>
        <v>ZEMELJSKA DELA SKUPAJ:</v>
      </c>
      <c r="H46" s="107">
        <f>SUM(H$34:H$45)</f>
        <v>0</v>
      </c>
    </row>
    <row r="47" spans="2:10" s="47" customFormat="1">
      <c r="B47" s="108"/>
      <c r="C47" s="99"/>
      <c r="D47" s="109"/>
      <c r="E47" s="110"/>
      <c r="F47" s="102"/>
      <c r="G47" s="40"/>
      <c r="H47" s="103"/>
      <c r="J47" s="48"/>
    </row>
    <row r="48" spans="2:10" s="47" customFormat="1">
      <c r="B48" s="89" t="s">
        <v>41</v>
      </c>
      <c r="C48" s="219" t="s">
        <v>7</v>
      </c>
      <c r="D48" s="219"/>
      <c r="E48" s="90"/>
      <c r="F48" s="91"/>
      <c r="G48" s="6"/>
      <c r="H48" s="92"/>
      <c r="J48" s="48"/>
    </row>
    <row r="49" spans="2:10" s="47" customFormat="1">
      <c r="B49" s="93" t="s">
        <v>81</v>
      </c>
      <c r="C49" s="220" t="s">
        <v>87</v>
      </c>
      <c r="D49" s="220"/>
      <c r="E49" s="220"/>
      <c r="F49" s="220"/>
      <c r="G49" s="7"/>
      <c r="H49" s="94"/>
    </row>
    <row r="50" spans="2:10" s="47" customFormat="1" ht="46.8">
      <c r="B50" s="95">
        <f>+COUNT($B$49:B49)+1</f>
        <v>1</v>
      </c>
      <c r="C50" s="96" t="s">
        <v>390</v>
      </c>
      <c r="D50" s="97" t="s">
        <v>85</v>
      </c>
      <c r="E50" s="54" t="s">
        <v>245</v>
      </c>
      <c r="F50" s="54">
        <v>18</v>
      </c>
      <c r="G50" s="9"/>
      <c r="H50" s="94">
        <f t="shared" ref="H50" si="7">+$F50*G50</f>
        <v>0</v>
      </c>
      <c r="J50" s="48"/>
    </row>
    <row r="51" spans="2:10" s="47" customFormat="1">
      <c r="B51" s="93" t="s">
        <v>83</v>
      </c>
      <c r="C51" s="220" t="s">
        <v>391</v>
      </c>
      <c r="D51" s="220"/>
      <c r="E51" s="220"/>
      <c r="F51" s="220"/>
      <c r="G51" s="7"/>
      <c r="H51" s="94"/>
    </row>
    <row r="52" spans="2:10" s="47" customFormat="1" ht="31.2">
      <c r="B52" s="95">
        <f>+COUNT($B$49:B51)+1</f>
        <v>2</v>
      </c>
      <c r="C52" s="96" t="s">
        <v>366</v>
      </c>
      <c r="D52" s="97" t="s">
        <v>214</v>
      </c>
      <c r="E52" s="54" t="s">
        <v>137</v>
      </c>
      <c r="F52" s="54">
        <v>5.29</v>
      </c>
      <c r="G52" s="9"/>
      <c r="H52" s="94">
        <f t="shared" ref="H52" si="8">+$F52*G52</f>
        <v>0</v>
      </c>
      <c r="J52" s="48"/>
    </row>
    <row r="53" spans="2:10" s="47" customFormat="1" ht="15.75" customHeight="1">
      <c r="B53" s="98"/>
      <c r="C53" s="99"/>
      <c r="D53" s="100"/>
      <c r="E53" s="101"/>
      <c r="F53" s="102"/>
      <c r="G53" s="40"/>
      <c r="H53" s="103"/>
    </row>
    <row r="54" spans="2:10" s="47" customFormat="1" ht="16.2" thickBot="1">
      <c r="B54" s="104"/>
      <c r="C54" s="105"/>
      <c r="D54" s="105"/>
      <c r="E54" s="106"/>
      <c r="F54" s="106"/>
      <c r="G54" s="8" t="str">
        <f>C48&amp;" SKUPAJ:"</f>
        <v>ODVODNJAVANJE SKUPAJ:</v>
      </c>
      <c r="H54" s="107">
        <f>SUM(H$49:H$52)</f>
        <v>0</v>
      </c>
    </row>
    <row r="55" spans="2:10" s="47" customFormat="1">
      <c r="B55" s="108"/>
      <c r="C55" s="99"/>
      <c r="D55" s="109"/>
      <c r="E55" s="110"/>
      <c r="F55" s="102"/>
      <c r="G55" s="40"/>
      <c r="H55" s="103"/>
      <c r="J55" s="48"/>
    </row>
    <row r="56" spans="2:10" s="47" customFormat="1">
      <c r="B56" s="89" t="s">
        <v>45</v>
      </c>
      <c r="C56" s="219" t="s">
        <v>130</v>
      </c>
      <c r="D56" s="219"/>
      <c r="E56" s="90"/>
      <c r="F56" s="91"/>
      <c r="G56" s="6"/>
      <c r="H56" s="92"/>
      <c r="J56" s="48"/>
    </row>
    <row r="57" spans="2:10" s="47" customFormat="1">
      <c r="B57" s="93" t="s">
        <v>86</v>
      </c>
      <c r="C57" s="220" t="s">
        <v>95</v>
      </c>
      <c r="D57" s="220"/>
      <c r="E57" s="220"/>
      <c r="F57" s="220"/>
      <c r="G57" s="7"/>
      <c r="H57" s="94"/>
    </row>
    <row r="58" spans="2:10" s="47" customFormat="1" ht="31.2">
      <c r="B58" s="95">
        <f>+COUNT($B57:B$57)+1</f>
        <v>1</v>
      </c>
      <c r="C58" s="96" t="s">
        <v>297</v>
      </c>
      <c r="D58" s="97" t="s">
        <v>392</v>
      </c>
      <c r="E58" s="54" t="s">
        <v>245</v>
      </c>
      <c r="F58" s="54">
        <v>62</v>
      </c>
      <c r="G58" s="9"/>
      <c r="H58" s="94">
        <f t="shared" ref="H58" si="9">+$F58*G58</f>
        <v>0</v>
      </c>
      <c r="J58" s="48"/>
    </row>
    <row r="59" spans="2:10" s="47" customFormat="1" ht="31.2">
      <c r="B59" s="95">
        <f>+COUNT($B$57:B58)+1</f>
        <v>2</v>
      </c>
      <c r="C59" s="96" t="s">
        <v>393</v>
      </c>
      <c r="D59" s="97" t="s">
        <v>394</v>
      </c>
      <c r="E59" s="54" t="s">
        <v>254</v>
      </c>
      <c r="F59" s="54">
        <v>3.96</v>
      </c>
      <c r="G59" s="9"/>
      <c r="H59" s="94">
        <f t="shared" ref="H59:H66" si="10">+$F59*G59</f>
        <v>0</v>
      </c>
      <c r="J59" s="48"/>
    </row>
    <row r="60" spans="2:10" s="47" customFormat="1" ht="31.2">
      <c r="B60" s="95">
        <f>+COUNT($B$57:B59)+1</f>
        <v>3</v>
      </c>
      <c r="C60" s="96" t="s">
        <v>393</v>
      </c>
      <c r="D60" s="97" t="s">
        <v>395</v>
      </c>
      <c r="E60" s="54" t="s">
        <v>254</v>
      </c>
      <c r="F60" s="54">
        <v>5.94</v>
      </c>
      <c r="G60" s="9"/>
      <c r="H60" s="94">
        <f t="shared" si="10"/>
        <v>0</v>
      </c>
      <c r="J60" s="48"/>
    </row>
    <row r="61" spans="2:10" s="47" customFormat="1">
      <c r="B61" s="93" t="s">
        <v>88</v>
      </c>
      <c r="C61" s="220" t="s">
        <v>301</v>
      </c>
      <c r="D61" s="220"/>
      <c r="E61" s="220"/>
      <c r="F61" s="220"/>
      <c r="G61" s="7"/>
      <c r="H61" s="94"/>
      <c r="J61" s="48"/>
    </row>
    <row r="62" spans="2:10" s="47" customFormat="1" ht="62.4">
      <c r="B62" s="95">
        <f>+COUNT($B$57:B60)+1</f>
        <v>4</v>
      </c>
      <c r="C62" s="96" t="s">
        <v>96</v>
      </c>
      <c r="D62" s="97" t="s">
        <v>302</v>
      </c>
      <c r="E62" s="54" t="s">
        <v>303</v>
      </c>
      <c r="F62" s="54">
        <v>170</v>
      </c>
      <c r="G62" s="9"/>
      <c r="H62" s="94">
        <f t="shared" si="10"/>
        <v>0</v>
      </c>
      <c r="J62" s="48"/>
    </row>
    <row r="63" spans="2:10" s="47" customFormat="1" ht="46.8">
      <c r="B63" s="95">
        <f>+COUNT($B$57:B62)+1</f>
        <v>5</v>
      </c>
      <c r="C63" s="96" t="s">
        <v>368</v>
      </c>
      <c r="D63" s="97" t="s">
        <v>369</v>
      </c>
      <c r="E63" s="54" t="s">
        <v>303</v>
      </c>
      <c r="F63" s="54">
        <v>362</v>
      </c>
      <c r="G63" s="9"/>
      <c r="H63" s="94">
        <f t="shared" si="10"/>
        <v>0</v>
      </c>
      <c r="J63" s="48"/>
    </row>
    <row r="64" spans="2:10" s="47" customFormat="1">
      <c r="B64" s="93" t="s">
        <v>90</v>
      </c>
      <c r="C64" s="220" t="s">
        <v>101</v>
      </c>
      <c r="D64" s="220"/>
      <c r="E64" s="220"/>
      <c r="F64" s="220"/>
      <c r="G64" s="7"/>
      <c r="H64" s="94"/>
      <c r="J64" s="48"/>
    </row>
    <row r="65" spans="2:10" s="47" customFormat="1" ht="31.2">
      <c r="B65" s="95">
        <f>+COUNT($B$57:B63)+1</f>
        <v>6</v>
      </c>
      <c r="C65" s="96" t="s">
        <v>396</v>
      </c>
      <c r="D65" s="97" t="s">
        <v>397</v>
      </c>
      <c r="E65" s="54" t="s">
        <v>254</v>
      </c>
      <c r="F65" s="54">
        <v>2.04</v>
      </c>
      <c r="G65" s="9"/>
      <c r="H65" s="94">
        <f t="shared" si="10"/>
        <v>0</v>
      </c>
      <c r="J65" s="48"/>
    </row>
    <row r="66" spans="2:10" s="47" customFormat="1" ht="78">
      <c r="B66" s="95">
        <f>+COUNT($B$57:B65)+1</f>
        <v>7</v>
      </c>
      <c r="C66" s="96" t="s">
        <v>309</v>
      </c>
      <c r="D66" s="97" t="s">
        <v>398</v>
      </c>
      <c r="E66" s="54" t="s">
        <v>254</v>
      </c>
      <c r="F66" s="54">
        <v>29.69</v>
      </c>
      <c r="G66" s="9"/>
      <c r="H66" s="94">
        <f t="shared" si="10"/>
        <v>0</v>
      </c>
      <c r="J66" s="48"/>
    </row>
    <row r="67" spans="2:10" s="47" customFormat="1">
      <c r="B67" s="93" t="s">
        <v>91</v>
      </c>
      <c r="C67" s="220" t="s">
        <v>99</v>
      </c>
      <c r="D67" s="220"/>
      <c r="E67" s="220"/>
      <c r="F67" s="220"/>
      <c r="G67" s="7"/>
      <c r="H67" s="94"/>
      <c r="J67" s="48"/>
    </row>
    <row r="68" spans="2:10" s="47" customFormat="1" ht="62.4">
      <c r="B68" s="95">
        <f>+COUNT($B$57:B66)+1</f>
        <v>8</v>
      </c>
      <c r="C68" s="96" t="s">
        <v>373</v>
      </c>
      <c r="D68" s="97" t="s">
        <v>374</v>
      </c>
      <c r="E68" s="54" t="s">
        <v>254</v>
      </c>
      <c r="F68" s="54">
        <v>0.45</v>
      </c>
      <c r="G68" s="9"/>
      <c r="H68" s="94">
        <f t="shared" ref="H68:H69" si="11">+$F68*G68</f>
        <v>0</v>
      </c>
      <c r="J68" s="48"/>
    </row>
    <row r="69" spans="2:10" s="47" customFormat="1" ht="93.6">
      <c r="B69" s="95">
        <f>+COUNT($B$57:B68)+1</f>
        <v>9</v>
      </c>
      <c r="C69" s="96" t="s">
        <v>399</v>
      </c>
      <c r="D69" s="97" t="s">
        <v>400</v>
      </c>
      <c r="E69" s="54" t="s">
        <v>251</v>
      </c>
      <c r="F69" s="54">
        <v>49.6</v>
      </c>
      <c r="G69" s="9"/>
      <c r="H69" s="94">
        <f t="shared" si="11"/>
        <v>0</v>
      </c>
      <c r="J69" s="48"/>
    </row>
    <row r="70" spans="2:10" s="47" customFormat="1">
      <c r="B70" s="93" t="s">
        <v>92</v>
      </c>
      <c r="C70" s="220" t="s">
        <v>322</v>
      </c>
      <c r="D70" s="220"/>
      <c r="E70" s="220"/>
      <c r="F70" s="220"/>
      <c r="G70" s="7"/>
      <c r="H70" s="94"/>
      <c r="J70" s="48"/>
    </row>
    <row r="71" spans="2:10" s="47" customFormat="1" ht="62.4">
      <c r="B71" s="95">
        <f>+COUNT($B$57:B69)+1</f>
        <v>10</v>
      </c>
      <c r="C71" s="96" t="s">
        <v>325</v>
      </c>
      <c r="D71" s="97" t="s">
        <v>401</v>
      </c>
      <c r="E71" s="54" t="s">
        <v>245</v>
      </c>
      <c r="F71" s="54">
        <v>18</v>
      </c>
      <c r="G71" s="9"/>
      <c r="H71" s="94">
        <f t="shared" ref="H71" si="12">+$F71*G71</f>
        <v>0</v>
      </c>
      <c r="J71" s="48"/>
    </row>
    <row r="72" spans="2:10" s="47" customFormat="1" ht="15.75" customHeight="1">
      <c r="B72" s="98"/>
      <c r="C72" s="99"/>
      <c r="D72" s="100"/>
      <c r="E72" s="101"/>
      <c r="F72" s="102"/>
      <c r="G72" s="40"/>
      <c r="H72" s="103"/>
    </row>
    <row r="73" spans="2:10" s="47" customFormat="1" ht="16.2" thickBot="1">
      <c r="B73" s="104"/>
      <c r="C73" s="105"/>
      <c r="D73" s="105"/>
      <c r="E73" s="106"/>
      <c r="F73" s="106"/>
      <c r="G73" s="8" t="str">
        <f>C56&amp;" SKUPAJ:"</f>
        <v>GRADBENA DELA SKUPAJ:</v>
      </c>
      <c r="H73" s="107">
        <f>SUM(H$58:H$71)</f>
        <v>0</v>
      </c>
    </row>
  </sheetData>
  <mergeCells count="18">
    <mergeCell ref="C19:D19"/>
    <mergeCell ref="C20:F20"/>
    <mergeCell ref="C32:D32"/>
    <mergeCell ref="C41:F41"/>
    <mergeCell ref="C51:F51"/>
    <mergeCell ref="C49:F49"/>
    <mergeCell ref="C70:F70"/>
    <mergeCell ref="C48:D48"/>
    <mergeCell ref="C23:F23"/>
    <mergeCell ref="C36:F36"/>
    <mergeCell ref="C38:F38"/>
    <mergeCell ref="C33:F33"/>
    <mergeCell ref="C57:F57"/>
    <mergeCell ref="C26:F26"/>
    <mergeCell ref="C61:F61"/>
    <mergeCell ref="C64:F64"/>
    <mergeCell ref="C67:F67"/>
    <mergeCell ref="C56:D56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&amp;C&amp;"-,Ležeče"Sanacija zidov in ureditev odvodnjavanja »Podkraj« na cesti R3-621/1412 Podkraj – Col v km 15,300&amp;R&amp;"-,Ležeče"RAZPIS 2022</oddHeader>
    <oddFooter>Stran &amp;P od &amp;N</oddFooter>
  </headerFooter>
  <rowBreaks count="1" manualBreakCount="1">
    <brk id="46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339C"/>
  </sheetPr>
  <dimension ref="B1:K47"/>
  <sheetViews>
    <sheetView view="pageBreakPreview" zoomScale="70" zoomScaleNormal="100" zoomScaleSheetLayoutView="70" workbookViewId="0">
      <selection activeCell="M17" sqref="M17"/>
    </sheetView>
  </sheetViews>
  <sheetFormatPr defaultColWidth="9.109375" defaultRowHeight="15.6"/>
  <cols>
    <col min="1" max="1" width="9.109375" style="48" customWidth="1"/>
    <col min="2" max="3" width="10.6640625" style="50" customWidth="1"/>
    <col min="4" max="4" width="47.6640625" style="122" customWidth="1"/>
    <col min="5" max="5" width="14.6640625" style="45" customWidth="1"/>
    <col min="6" max="6" width="12.6640625" style="45" customWidth="1"/>
    <col min="7" max="7" width="15.6640625" style="1" customWidth="1"/>
    <col min="8" max="8" width="15.6640625" style="46" customWidth="1"/>
    <col min="9" max="9" width="11.5546875" style="47" bestFit="1" customWidth="1"/>
    <col min="10" max="10" width="10.109375" style="48" bestFit="1" customWidth="1"/>
    <col min="11" max="12" width="9.109375" style="48"/>
    <col min="13" max="13" width="9.109375" style="48" customWidth="1"/>
    <col min="14" max="16384" width="9.109375" style="48"/>
  </cols>
  <sheetData>
    <row r="1" spans="2:10">
      <c r="B1" s="43" t="s">
        <v>115</v>
      </c>
      <c r="C1" s="44" t="str">
        <f ca="1">MID(CELL("filename",A1),FIND("]",CELL("filename",A1))+1,255)</f>
        <v>ODVODNJAVANJE-JAREK K3 I. FAZA</v>
      </c>
    </row>
    <row r="3" spans="2:10">
      <c r="B3" s="49" t="s">
        <v>13</v>
      </c>
    </row>
    <row r="4" spans="2:10">
      <c r="B4" s="51" t="str">
        <f ca="1">"REKAPITULACIJA "&amp;C1</f>
        <v>REKAPITULACIJA ODVODNJAVANJE-JAREK K3 I. FAZA</v>
      </c>
      <c r="C4" s="52"/>
      <c r="D4" s="52"/>
      <c r="E4" s="53"/>
      <c r="F4" s="53"/>
      <c r="G4" s="2"/>
      <c r="H4" s="54"/>
      <c r="I4" s="55"/>
    </row>
    <row r="5" spans="2:10">
      <c r="B5" s="56"/>
      <c r="C5" s="57"/>
      <c r="D5" s="58"/>
      <c r="H5" s="59"/>
      <c r="I5" s="60"/>
      <c r="J5" s="61"/>
    </row>
    <row r="6" spans="2:10">
      <c r="B6" s="62" t="s">
        <v>43</v>
      </c>
      <c r="D6" s="63" t="str">
        <f>VLOOKUP(B6,$B$14:$H$9801,2,FALSE)</f>
        <v>PREDDELA</v>
      </c>
      <c r="E6" s="64"/>
      <c r="F6" s="46"/>
      <c r="H6" s="65">
        <f>VLOOKUP($D6&amp;" SKUPAJ:",$G$14:H$9865,2,FALSE)</f>
        <v>0</v>
      </c>
      <c r="I6" s="66"/>
      <c r="J6" s="67"/>
    </row>
    <row r="7" spans="2:10">
      <c r="B7" s="62"/>
      <c r="D7" s="63"/>
      <c r="E7" s="64"/>
      <c r="F7" s="46"/>
      <c r="H7" s="65"/>
      <c r="I7" s="68"/>
      <c r="J7" s="69"/>
    </row>
    <row r="8" spans="2:10">
      <c r="B8" s="62" t="s">
        <v>44</v>
      </c>
      <c r="D8" s="63" t="str">
        <f>VLOOKUP(B8,$B$14:$H$9801,2,FALSE)</f>
        <v>ZEMELJSKA DELA</v>
      </c>
      <c r="E8" s="64"/>
      <c r="F8" s="46"/>
      <c r="H8" s="65">
        <f>VLOOKUP($D8&amp;" SKUPAJ:",$G$14:H$9865,2,FALSE)</f>
        <v>0</v>
      </c>
      <c r="I8" s="70"/>
      <c r="J8" s="71"/>
    </row>
    <row r="9" spans="2:10">
      <c r="B9" s="62"/>
      <c r="D9" s="63"/>
      <c r="E9" s="64"/>
      <c r="F9" s="46"/>
      <c r="H9" s="65"/>
      <c r="I9" s="55"/>
    </row>
    <row r="10" spans="2:10">
      <c r="B10" s="62" t="s">
        <v>41</v>
      </c>
      <c r="D10" s="63" t="str">
        <f>VLOOKUP(B10,$B$14:$H$9801,2,FALSE)</f>
        <v>ODVODNJAVANJE</v>
      </c>
      <c r="E10" s="64"/>
      <c r="F10" s="46"/>
      <c r="H10" s="65">
        <f>VLOOKUP($D10&amp;" SKUPAJ:",$G$14:H$9865,2,FALSE)</f>
        <v>0</v>
      </c>
    </row>
    <row r="11" spans="2:10" s="47" customFormat="1" ht="16.2" thickBot="1">
      <c r="B11" s="72"/>
      <c r="C11" s="73"/>
      <c r="D11" s="74"/>
      <c r="E11" s="75"/>
      <c r="F11" s="76"/>
      <c r="G11" s="3"/>
      <c r="H11" s="77"/>
    </row>
    <row r="12" spans="2:10" s="47" customFormat="1" ht="16.2" thickTop="1">
      <c r="B12" s="78"/>
      <c r="C12" s="79"/>
      <c r="D12" s="80"/>
      <c r="E12" s="81"/>
      <c r="F12" s="82"/>
      <c r="G12" s="4" t="str">
        <f ca="1">"SKUPAJ "&amp;C1&amp;" (BREZ DDV):"</f>
        <v>SKUPAJ ODVODNJAVANJE-JAREK K3 I. FAZA (BREZ DDV):</v>
      </c>
      <c r="H12" s="83">
        <f>SUM(H6:H10)</f>
        <v>0</v>
      </c>
    </row>
    <row r="14" spans="2:10" s="47" customFormat="1" ht="16.2" thickBot="1">
      <c r="B14" s="84" t="s">
        <v>0</v>
      </c>
      <c r="C14" s="85" t="s">
        <v>1</v>
      </c>
      <c r="D14" s="86" t="s">
        <v>2</v>
      </c>
      <c r="E14" s="87" t="s">
        <v>3</v>
      </c>
      <c r="F14" s="87" t="s">
        <v>4</v>
      </c>
      <c r="G14" s="5" t="s">
        <v>5</v>
      </c>
      <c r="H14" s="87" t="s">
        <v>6</v>
      </c>
    </row>
    <row r="16" spans="2:10">
      <c r="B16" s="218"/>
      <c r="C16" s="218"/>
      <c r="D16" s="218"/>
      <c r="E16" s="218"/>
      <c r="F16" s="218"/>
      <c r="G16" s="41"/>
      <c r="H16" s="88"/>
    </row>
    <row r="18" spans="2:11" s="47" customFormat="1">
      <c r="B18" s="89" t="s">
        <v>43</v>
      </c>
      <c r="C18" s="219" t="s">
        <v>54</v>
      </c>
      <c r="D18" s="219"/>
      <c r="E18" s="90"/>
      <c r="F18" s="91"/>
      <c r="G18" s="6"/>
      <c r="H18" s="92"/>
    </row>
    <row r="19" spans="2:11" s="47" customFormat="1">
      <c r="B19" s="93" t="s">
        <v>65</v>
      </c>
      <c r="C19" s="220" t="s">
        <v>66</v>
      </c>
      <c r="D19" s="220"/>
      <c r="E19" s="220"/>
      <c r="F19" s="220"/>
      <c r="G19" s="7"/>
      <c r="H19" s="94"/>
    </row>
    <row r="20" spans="2:11" s="47" customFormat="1" ht="31.2">
      <c r="B20" s="95">
        <f>+COUNT($B$19:B19)+1</f>
        <v>1</v>
      </c>
      <c r="C20" s="96" t="s">
        <v>239</v>
      </c>
      <c r="D20" s="97" t="s">
        <v>240</v>
      </c>
      <c r="E20" s="54" t="s">
        <v>241</v>
      </c>
      <c r="F20" s="54">
        <v>1</v>
      </c>
      <c r="G20" s="9"/>
      <c r="H20" s="94">
        <f>+$F20*G20</f>
        <v>0</v>
      </c>
      <c r="K20" s="45"/>
    </row>
    <row r="21" spans="2:11" s="47" customFormat="1" ht="31.2">
      <c r="B21" s="95">
        <f>+COUNT($B$19:B20)+1</f>
        <v>2</v>
      </c>
      <c r="C21" s="96" t="s">
        <v>242</v>
      </c>
      <c r="D21" s="97" t="s">
        <v>120</v>
      </c>
      <c r="E21" s="54" t="s">
        <v>241</v>
      </c>
      <c r="F21" s="54">
        <v>1</v>
      </c>
      <c r="G21" s="9"/>
      <c r="H21" s="94">
        <f>+$F21*G21</f>
        <v>0</v>
      </c>
      <c r="K21" s="45"/>
    </row>
    <row r="22" spans="2:11" s="47" customFormat="1">
      <c r="B22" s="93" t="s">
        <v>67</v>
      </c>
      <c r="C22" s="220" t="s">
        <v>68</v>
      </c>
      <c r="D22" s="220"/>
      <c r="E22" s="220"/>
      <c r="F22" s="220"/>
      <c r="G22" s="7"/>
      <c r="H22" s="94"/>
      <c r="K22" s="45"/>
    </row>
    <row r="23" spans="2:11" s="47" customFormat="1" ht="31.2">
      <c r="B23" s="95">
        <f>+COUNT($B$19:B22)+1</f>
        <v>3</v>
      </c>
      <c r="C23" s="96" t="s">
        <v>243</v>
      </c>
      <c r="D23" s="97" t="s">
        <v>244</v>
      </c>
      <c r="E23" s="54" t="s">
        <v>245</v>
      </c>
      <c r="F23" s="54">
        <v>50</v>
      </c>
      <c r="G23" s="9"/>
      <c r="H23" s="94">
        <f t="shared" ref="H23" si="0">+$F23*G23</f>
        <v>0</v>
      </c>
      <c r="K23" s="45"/>
    </row>
    <row r="24" spans="2:11" s="47" customFormat="1" ht="46.8">
      <c r="B24" s="95">
        <f>+COUNT($B$19:B23)+1</f>
        <v>4</v>
      </c>
      <c r="C24" s="96" t="s">
        <v>378</v>
      </c>
      <c r="D24" s="97" t="s">
        <v>379</v>
      </c>
      <c r="E24" s="54" t="s">
        <v>245</v>
      </c>
      <c r="F24" s="54">
        <v>15</v>
      </c>
      <c r="G24" s="9"/>
      <c r="H24" s="94">
        <f t="shared" ref="H24" si="1">+$F24*G24</f>
        <v>0</v>
      </c>
      <c r="K24" s="45"/>
    </row>
    <row r="25" spans="2:11" s="47" customFormat="1" ht="15.75" customHeight="1">
      <c r="B25" s="98"/>
      <c r="C25" s="99"/>
      <c r="D25" s="100"/>
      <c r="E25" s="101"/>
      <c r="F25" s="102"/>
      <c r="G25" s="40"/>
      <c r="H25" s="103"/>
    </row>
    <row r="26" spans="2:11" s="47" customFormat="1" ht="16.2" thickBot="1">
      <c r="B26" s="104"/>
      <c r="C26" s="105"/>
      <c r="D26" s="105"/>
      <c r="E26" s="106"/>
      <c r="F26" s="106"/>
      <c r="G26" s="8" t="str">
        <f>C18&amp;" SKUPAJ:"</f>
        <v>PREDDELA SKUPAJ:</v>
      </c>
      <c r="H26" s="107">
        <f>SUM(H$20:H$24)</f>
        <v>0</v>
      </c>
    </row>
    <row r="27" spans="2:11" s="47" customFormat="1">
      <c r="B27" s="98"/>
      <c r="C27" s="99"/>
      <c r="D27" s="100"/>
      <c r="E27" s="101"/>
      <c r="F27" s="102"/>
      <c r="G27" s="40"/>
      <c r="H27" s="103"/>
    </row>
    <row r="28" spans="2:11" s="47" customFormat="1">
      <c r="B28" s="89" t="s">
        <v>44</v>
      </c>
      <c r="C28" s="219" t="s">
        <v>56</v>
      </c>
      <c r="D28" s="219"/>
      <c r="E28" s="90"/>
      <c r="F28" s="91"/>
      <c r="G28" s="6"/>
      <c r="H28" s="92"/>
    </row>
    <row r="29" spans="2:11" s="47" customFormat="1">
      <c r="B29" s="93" t="s">
        <v>70</v>
      </c>
      <c r="C29" s="220" t="s">
        <v>71</v>
      </c>
      <c r="D29" s="220"/>
      <c r="E29" s="220"/>
      <c r="F29" s="220"/>
      <c r="G29" s="7"/>
      <c r="H29" s="94"/>
    </row>
    <row r="30" spans="2:11" s="47" customFormat="1" ht="78">
      <c r="B30" s="95">
        <f>+COUNT($B$29:B29)+1</f>
        <v>1</v>
      </c>
      <c r="C30" s="96" t="s">
        <v>263</v>
      </c>
      <c r="D30" s="97" t="s">
        <v>402</v>
      </c>
      <c r="E30" s="54" t="s">
        <v>254</v>
      </c>
      <c r="F30" s="54">
        <v>16.2</v>
      </c>
      <c r="G30" s="9"/>
      <c r="H30" s="94">
        <f t="shared" ref="H30:H38" si="2">+$F30*G30</f>
        <v>0</v>
      </c>
    </row>
    <row r="31" spans="2:11" s="47" customFormat="1" ht="31.2">
      <c r="B31" s="95">
        <f>+COUNT($B$29:B30)+1</f>
        <v>2</v>
      </c>
      <c r="C31" s="96" t="s">
        <v>265</v>
      </c>
      <c r="D31" s="97" t="s">
        <v>266</v>
      </c>
      <c r="E31" s="54" t="s">
        <v>254</v>
      </c>
      <c r="F31" s="54">
        <v>35</v>
      </c>
      <c r="G31" s="9"/>
      <c r="H31" s="94">
        <f t="shared" si="2"/>
        <v>0</v>
      </c>
    </row>
    <row r="32" spans="2:11" s="47" customFormat="1">
      <c r="B32" s="93" t="s">
        <v>72</v>
      </c>
      <c r="C32" s="220" t="s">
        <v>403</v>
      </c>
      <c r="D32" s="220"/>
      <c r="E32" s="220"/>
      <c r="F32" s="220"/>
      <c r="G32" s="7"/>
      <c r="H32" s="94"/>
    </row>
    <row r="33" spans="2:10" s="47" customFormat="1" ht="78">
      <c r="B33" s="95">
        <f>+COUNT($B$29:B32)+1</f>
        <v>3</v>
      </c>
      <c r="C33" s="96" t="s">
        <v>278</v>
      </c>
      <c r="D33" s="97" t="s">
        <v>279</v>
      </c>
      <c r="E33" s="54" t="s">
        <v>245</v>
      </c>
      <c r="F33" s="54">
        <v>74</v>
      </c>
      <c r="G33" s="9"/>
      <c r="H33" s="94">
        <f t="shared" si="2"/>
        <v>0</v>
      </c>
    </row>
    <row r="34" spans="2:10" s="47" customFormat="1">
      <c r="B34" s="95">
        <f>+COUNT($B$29:B33)+1</f>
        <v>4</v>
      </c>
      <c r="C34" s="96" t="s">
        <v>280</v>
      </c>
      <c r="D34" s="97" t="s">
        <v>61</v>
      </c>
      <c r="E34" s="54" t="s">
        <v>245</v>
      </c>
      <c r="F34" s="54">
        <v>74</v>
      </c>
      <c r="G34" s="9"/>
      <c r="H34" s="94">
        <f t="shared" si="2"/>
        <v>0</v>
      </c>
    </row>
    <row r="35" spans="2:10" s="47" customFormat="1" ht="78">
      <c r="B35" s="95">
        <f>+COUNT($B$29:B34)+1</f>
        <v>5</v>
      </c>
      <c r="C35" s="96" t="s">
        <v>404</v>
      </c>
      <c r="D35" s="97" t="s">
        <v>405</v>
      </c>
      <c r="E35" s="54" t="s">
        <v>241</v>
      </c>
      <c r="F35" s="54">
        <v>8</v>
      </c>
      <c r="G35" s="9"/>
      <c r="H35" s="94">
        <f t="shared" ref="H35" si="3">+$F35*G35</f>
        <v>0</v>
      </c>
    </row>
    <row r="36" spans="2:10" s="47" customFormat="1">
      <c r="B36" s="93" t="s">
        <v>74</v>
      </c>
      <c r="C36" s="220" t="s">
        <v>358</v>
      </c>
      <c r="D36" s="220"/>
      <c r="E36" s="220"/>
      <c r="F36" s="220"/>
      <c r="G36" s="7"/>
      <c r="H36" s="94"/>
    </row>
    <row r="37" spans="2:10" s="47" customFormat="1" ht="21" customHeight="1">
      <c r="B37" s="95">
        <f>+COUNT($B$29:B36)+1</f>
        <v>6</v>
      </c>
      <c r="C37" s="96" t="s">
        <v>281</v>
      </c>
      <c r="D37" s="97" t="s">
        <v>453</v>
      </c>
      <c r="E37" s="54" t="s">
        <v>125</v>
      </c>
      <c r="F37" s="54">
        <v>66.099999999999994</v>
      </c>
      <c r="G37" s="9"/>
      <c r="H37" s="94">
        <f t="shared" ref="H37" si="4">+$F37*G37</f>
        <v>0</v>
      </c>
    </row>
    <row r="38" spans="2:10" s="47" customFormat="1">
      <c r="B38" s="95">
        <f>+COUNT($B$29:B37)+1</f>
        <v>7</v>
      </c>
      <c r="C38" s="96" t="s">
        <v>282</v>
      </c>
      <c r="D38" s="97" t="s">
        <v>283</v>
      </c>
      <c r="E38" s="54" t="s">
        <v>125</v>
      </c>
      <c r="F38" s="54">
        <v>66.099999999999994</v>
      </c>
      <c r="G38" s="9"/>
      <c r="H38" s="94">
        <f t="shared" si="2"/>
        <v>0</v>
      </c>
    </row>
    <row r="39" spans="2:10" s="47" customFormat="1" ht="15.75" customHeight="1">
      <c r="B39" s="98"/>
      <c r="C39" s="99"/>
      <c r="D39" s="100"/>
      <c r="E39" s="101"/>
      <c r="F39" s="102"/>
      <c r="G39" s="40"/>
      <c r="H39" s="103"/>
    </row>
    <row r="40" spans="2:10" s="47" customFormat="1" ht="16.2" thickBot="1">
      <c r="B40" s="104"/>
      <c r="C40" s="105"/>
      <c r="D40" s="105"/>
      <c r="E40" s="106"/>
      <c r="F40" s="106"/>
      <c r="G40" s="8" t="str">
        <f>C28&amp;" SKUPAJ:"</f>
        <v>ZEMELJSKA DELA SKUPAJ:</v>
      </c>
      <c r="H40" s="107">
        <f>SUM(H$30:H$38)</f>
        <v>0</v>
      </c>
    </row>
    <row r="41" spans="2:10" s="47" customFormat="1">
      <c r="B41" s="108"/>
      <c r="C41" s="99"/>
      <c r="D41" s="109"/>
      <c r="E41" s="110"/>
      <c r="F41" s="102"/>
      <c r="G41" s="40"/>
      <c r="H41" s="103"/>
      <c r="J41" s="48"/>
    </row>
    <row r="42" spans="2:10" s="47" customFormat="1">
      <c r="B42" s="89" t="s">
        <v>41</v>
      </c>
      <c r="C42" s="219" t="s">
        <v>7</v>
      </c>
      <c r="D42" s="219"/>
      <c r="E42" s="90"/>
      <c r="F42" s="91"/>
      <c r="G42" s="6"/>
      <c r="H42" s="92"/>
      <c r="J42" s="48"/>
    </row>
    <row r="43" spans="2:10" s="47" customFormat="1">
      <c r="B43" s="93"/>
      <c r="C43" s="220"/>
      <c r="D43" s="220"/>
      <c r="E43" s="220"/>
      <c r="F43" s="220"/>
      <c r="G43" s="7"/>
      <c r="H43" s="94"/>
    </row>
    <row r="44" spans="2:10" s="47" customFormat="1" ht="93.6">
      <c r="B44" s="95">
        <f>+COUNT($B$43:B43)+1</f>
        <v>1</v>
      </c>
      <c r="C44" s="96" t="s">
        <v>390</v>
      </c>
      <c r="D44" s="97" t="s">
        <v>406</v>
      </c>
      <c r="E44" s="54" t="s">
        <v>245</v>
      </c>
      <c r="F44" s="54">
        <v>66.2</v>
      </c>
      <c r="G44" s="9"/>
      <c r="H44" s="94">
        <f t="shared" ref="H44" si="5">+$F44*G44</f>
        <v>0</v>
      </c>
      <c r="J44" s="48"/>
    </row>
    <row r="45" spans="2:10" s="47" customFormat="1" ht="15.75" customHeight="1">
      <c r="B45" s="98"/>
      <c r="C45" s="99"/>
      <c r="D45" s="100"/>
      <c r="E45" s="101"/>
      <c r="F45" s="102"/>
      <c r="G45" s="40"/>
      <c r="H45" s="103"/>
    </row>
    <row r="46" spans="2:10" s="47" customFormat="1" ht="16.2" thickBot="1">
      <c r="B46" s="104"/>
      <c r="C46" s="105"/>
      <c r="D46" s="105"/>
      <c r="E46" s="106"/>
      <c r="F46" s="106"/>
      <c r="G46" s="8" t="str">
        <f>C42&amp;" SKUPAJ:"</f>
        <v>ODVODNJAVANJE SKUPAJ:</v>
      </c>
      <c r="H46" s="107">
        <f>SUM(H$43:H$44)</f>
        <v>0</v>
      </c>
    </row>
    <row r="47" spans="2:10" s="47" customFormat="1">
      <c r="B47" s="108"/>
      <c r="C47" s="99"/>
      <c r="D47" s="109"/>
      <c r="E47" s="110"/>
      <c r="F47" s="102"/>
      <c r="G47" s="40"/>
      <c r="H47" s="103"/>
      <c r="J47" s="48"/>
    </row>
  </sheetData>
  <mergeCells count="10">
    <mergeCell ref="C43:F43"/>
    <mergeCell ref="C42:D42"/>
    <mergeCell ref="C29:F29"/>
    <mergeCell ref="B16:F16"/>
    <mergeCell ref="C18:D18"/>
    <mergeCell ref="C19:F19"/>
    <mergeCell ref="C22:F22"/>
    <mergeCell ref="C28:D28"/>
    <mergeCell ref="C32:F32"/>
    <mergeCell ref="C36:F3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&amp;C&amp;"-,Ležeče"Sanacija zidov in ureditev odvodnjavanja »Podkraj« na cesti R3-621/1412 Podkraj – Col v km 15,300&amp;R&amp;"-,Ležeče"RAZPIS 2022</oddHeader>
    <oddFooter>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339C"/>
    <pageSetUpPr fitToPage="1"/>
  </sheetPr>
  <dimension ref="B1:K71"/>
  <sheetViews>
    <sheetView view="pageBreakPreview" zoomScale="70" zoomScaleNormal="100" zoomScaleSheetLayoutView="70" workbookViewId="0">
      <selection activeCell="H14" sqref="H14"/>
    </sheetView>
  </sheetViews>
  <sheetFormatPr defaultColWidth="9.109375" defaultRowHeight="15.6"/>
  <cols>
    <col min="1" max="1" width="9.109375" style="48" customWidth="1"/>
    <col min="2" max="3" width="10.6640625" style="50" customWidth="1"/>
    <col min="4" max="4" width="47.6640625" style="122" customWidth="1"/>
    <col min="5" max="5" width="14.6640625" style="45" customWidth="1"/>
    <col min="6" max="6" width="12.6640625" style="45" customWidth="1"/>
    <col min="7" max="7" width="15.6640625" style="1" customWidth="1"/>
    <col min="8" max="8" width="15.6640625" style="46" customWidth="1"/>
    <col min="9" max="9" width="11.5546875" style="47" bestFit="1" customWidth="1"/>
    <col min="10" max="10" width="10.109375" style="48" bestFit="1" customWidth="1"/>
    <col min="11" max="12" width="9.109375" style="48"/>
    <col min="13" max="13" width="9.109375" style="48" customWidth="1"/>
    <col min="14" max="16384" width="9.109375" style="48"/>
  </cols>
  <sheetData>
    <row r="1" spans="2:10">
      <c r="B1" s="43" t="s">
        <v>132</v>
      </c>
      <c r="C1" s="44" t="str">
        <f ca="1">MID(CELL("filename",A1),FIND("]",CELL("filename",A1))+1,255)</f>
        <v>ODVODNJAVANJE ZA HIŠO I. FAZA</v>
      </c>
    </row>
    <row r="3" spans="2:10">
      <c r="B3" s="49" t="s">
        <v>13</v>
      </c>
    </row>
    <row r="4" spans="2:10">
      <c r="B4" s="51" t="str">
        <f ca="1">"REKAPITULACIJA "&amp;C1</f>
        <v>REKAPITULACIJA ODVODNJAVANJE ZA HIŠO I. FAZA</v>
      </c>
      <c r="C4" s="52"/>
      <c r="D4" s="52"/>
      <c r="E4" s="53"/>
      <c r="F4" s="53"/>
      <c r="G4" s="2"/>
      <c r="H4" s="54"/>
      <c r="I4" s="55"/>
    </row>
    <row r="5" spans="2:10">
      <c r="B5" s="56"/>
      <c r="C5" s="57"/>
      <c r="D5" s="58"/>
      <c r="H5" s="59"/>
      <c r="I5" s="60"/>
      <c r="J5" s="61"/>
    </row>
    <row r="6" spans="2:10">
      <c r="B6" s="62" t="s">
        <v>43</v>
      </c>
      <c r="D6" s="63" t="str">
        <f>VLOOKUP(B6,$B$16:$H$9828,2,FALSE)</f>
        <v>PREDDELA</v>
      </c>
      <c r="E6" s="64"/>
      <c r="F6" s="46"/>
      <c r="H6" s="65">
        <f>VLOOKUP($D6&amp;" SKUPAJ:",$G$16:H$9892,2,FALSE)</f>
        <v>0</v>
      </c>
      <c r="I6" s="66"/>
      <c r="J6" s="67"/>
    </row>
    <row r="7" spans="2:10">
      <c r="B7" s="62"/>
      <c r="D7" s="63"/>
      <c r="E7" s="64"/>
      <c r="F7" s="46"/>
      <c r="H7" s="65"/>
      <c r="I7" s="68"/>
      <c r="J7" s="69"/>
    </row>
    <row r="8" spans="2:10">
      <c r="B8" s="62" t="s">
        <v>44</v>
      </c>
      <c r="D8" s="63" t="str">
        <f>VLOOKUP(B8,$B$16:$H$9828,2,FALSE)</f>
        <v>ZEMELJSKA DELA</v>
      </c>
      <c r="E8" s="64"/>
      <c r="F8" s="46"/>
      <c r="H8" s="65">
        <f>VLOOKUP($D8&amp;" SKUPAJ:",$G$16:H$9892,2,FALSE)</f>
        <v>0</v>
      </c>
      <c r="I8" s="70"/>
      <c r="J8" s="71"/>
    </row>
    <row r="9" spans="2:10">
      <c r="B9" s="62"/>
      <c r="D9" s="63"/>
      <c r="E9" s="64"/>
      <c r="F9" s="46"/>
      <c r="H9" s="65"/>
      <c r="I9" s="55"/>
    </row>
    <row r="10" spans="2:10">
      <c r="B10" s="62" t="s">
        <v>41</v>
      </c>
      <c r="D10" s="63" t="str">
        <f>VLOOKUP(B10,$B$16:$H$9828,2,FALSE)</f>
        <v>ODVODNJAVANJE</v>
      </c>
      <c r="E10" s="64"/>
      <c r="F10" s="46"/>
      <c r="H10" s="65">
        <f>VLOOKUP($D10&amp;" SKUPAJ:",$G$16:H$9892,2,FALSE)</f>
        <v>0</v>
      </c>
    </row>
    <row r="11" spans="2:10">
      <c r="B11" s="62"/>
      <c r="D11" s="63"/>
      <c r="E11" s="64"/>
      <c r="F11" s="46"/>
      <c r="H11" s="65"/>
    </row>
    <row r="12" spans="2:10">
      <c r="B12" s="62" t="s">
        <v>45</v>
      </c>
      <c r="D12" s="63" t="str">
        <f>VLOOKUP(B12,$B$16:$H$9828,2,FALSE)</f>
        <v>GRADBENA IN OBRTNIŠKA DELA</v>
      </c>
      <c r="E12" s="64"/>
      <c r="F12" s="46"/>
      <c r="H12" s="65">
        <f>VLOOKUP($D12&amp;" SKUPAJ:",$G$16:H$9892,2,FALSE)</f>
        <v>0</v>
      </c>
    </row>
    <row r="13" spans="2:10" s="47" customFormat="1" ht="16.2" thickBot="1">
      <c r="B13" s="72"/>
      <c r="C13" s="73"/>
      <c r="D13" s="74"/>
      <c r="E13" s="75"/>
      <c r="F13" s="76"/>
      <c r="G13" s="3"/>
      <c r="H13" s="77"/>
    </row>
    <row r="14" spans="2:10" s="47" customFormat="1" ht="16.2" thickTop="1">
      <c r="B14" s="78"/>
      <c r="C14" s="79"/>
      <c r="D14" s="80"/>
      <c r="E14" s="81"/>
      <c r="F14" s="82"/>
      <c r="G14" s="4" t="str">
        <f ca="1">"SKUPAJ "&amp;C1&amp;" (BREZ DDV):"</f>
        <v>SKUPAJ ODVODNJAVANJE ZA HIŠO I. FAZA (BREZ DDV):</v>
      </c>
      <c r="H14" s="83">
        <f>SUM(H6:H12)</f>
        <v>0</v>
      </c>
    </row>
    <row r="16" spans="2:10" s="47" customFormat="1" ht="16.2" thickBot="1">
      <c r="B16" s="84" t="s">
        <v>0</v>
      </c>
      <c r="C16" s="85" t="s">
        <v>1</v>
      </c>
      <c r="D16" s="86" t="s">
        <v>2</v>
      </c>
      <c r="E16" s="87" t="s">
        <v>3</v>
      </c>
      <c r="F16" s="87" t="s">
        <v>4</v>
      </c>
      <c r="G16" s="5" t="s">
        <v>5</v>
      </c>
      <c r="H16" s="87" t="s">
        <v>6</v>
      </c>
    </row>
    <row r="18" spans="2:11">
      <c r="B18" s="218"/>
      <c r="C18" s="218"/>
      <c r="D18" s="218"/>
      <c r="E18" s="218"/>
      <c r="F18" s="218"/>
      <c r="G18" s="41"/>
      <c r="H18" s="88"/>
    </row>
    <row r="20" spans="2:11" s="47" customFormat="1">
      <c r="B20" s="89" t="s">
        <v>43</v>
      </c>
      <c r="C20" s="219" t="s">
        <v>54</v>
      </c>
      <c r="D20" s="219"/>
      <c r="E20" s="90"/>
      <c r="F20" s="91"/>
      <c r="G20" s="6"/>
      <c r="H20" s="92"/>
    </row>
    <row r="21" spans="2:11" s="47" customFormat="1">
      <c r="B21" s="93" t="s">
        <v>65</v>
      </c>
      <c r="C21" s="220" t="s">
        <v>66</v>
      </c>
      <c r="D21" s="220"/>
      <c r="E21" s="220"/>
      <c r="F21" s="220"/>
      <c r="G21" s="7"/>
      <c r="H21" s="94"/>
    </row>
    <row r="22" spans="2:11" s="47" customFormat="1" ht="31.2">
      <c r="B22" s="95">
        <f>+COUNT($B$21:B21)+1</f>
        <v>1</v>
      </c>
      <c r="C22" s="96" t="s">
        <v>239</v>
      </c>
      <c r="D22" s="97" t="s">
        <v>240</v>
      </c>
      <c r="E22" s="54" t="s">
        <v>241</v>
      </c>
      <c r="F22" s="54">
        <v>1</v>
      </c>
      <c r="G22" s="9"/>
      <c r="H22" s="94">
        <f>+$F22*G22</f>
        <v>0</v>
      </c>
      <c r="K22" s="45"/>
    </row>
    <row r="23" spans="2:11" s="47" customFormat="1" ht="31.2">
      <c r="B23" s="95">
        <f>+COUNT($B$21:B22)+1</f>
        <v>2</v>
      </c>
      <c r="C23" s="96" t="s">
        <v>242</v>
      </c>
      <c r="D23" s="97" t="s">
        <v>120</v>
      </c>
      <c r="E23" s="54" t="s">
        <v>241</v>
      </c>
      <c r="F23" s="54">
        <v>1</v>
      </c>
      <c r="G23" s="9"/>
      <c r="H23" s="94">
        <f>+$F23*G23</f>
        <v>0</v>
      </c>
      <c r="K23" s="45"/>
    </row>
    <row r="24" spans="2:11" s="47" customFormat="1">
      <c r="B24" s="93" t="s">
        <v>67</v>
      </c>
      <c r="C24" s="220" t="s">
        <v>68</v>
      </c>
      <c r="D24" s="220"/>
      <c r="E24" s="220"/>
      <c r="F24" s="220"/>
      <c r="G24" s="7"/>
      <c r="H24" s="94"/>
      <c r="K24" s="45"/>
    </row>
    <row r="25" spans="2:11" s="47" customFormat="1" ht="31.2">
      <c r="B25" s="95">
        <f>+COUNT($B$21:B24)+1</f>
        <v>3</v>
      </c>
      <c r="C25" s="96" t="s">
        <v>243</v>
      </c>
      <c r="D25" s="97" t="s">
        <v>244</v>
      </c>
      <c r="E25" s="54" t="s">
        <v>245</v>
      </c>
      <c r="F25" s="54">
        <v>150</v>
      </c>
      <c r="G25" s="9"/>
      <c r="H25" s="94">
        <f>+$F25*G25</f>
        <v>0</v>
      </c>
      <c r="K25" s="45"/>
    </row>
    <row r="26" spans="2:11" s="47" customFormat="1" ht="15.75" customHeight="1">
      <c r="B26" s="98"/>
      <c r="C26" s="99"/>
      <c r="D26" s="100"/>
      <c r="E26" s="101"/>
      <c r="F26" s="102"/>
      <c r="G26" s="40"/>
      <c r="H26" s="103"/>
    </row>
    <row r="27" spans="2:11" s="47" customFormat="1">
      <c r="B27" s="104"/>
      <c r="C27" s="105"/>
      <c r="D27" s="105"/>
      <c r="E27" s="106"/>
      <c r="F27" s="106"/>
      <c r="G27" s="8" t="str">
        <f>C20&amp;" SKUPAJ:"</f>
        <v>PREDDELA SKUPAJ:</v>
      </c>
      <c r="H27" s="107">
        <f>SUM(H$22:H$25)</f>
        <v>0</v>
      </c>
    </row>
    <row r="28" spans="2:11" s="47" customFormat="1">
      <c r="B28" s="98"/>
      <c r="C28" s="99"/>
      <c r="D28" s="100"/>
      <c r="E28" s="101"/>
      <c r="F28" s="102"/>
      <c r="G28" s="40"/>
      <c r="H28" s="103"/>
    </row>
    <row r="29" spans="2:11" s="47" customFormat="1">
      <c r="B29" s="89" t="s">
        <v>44</v>
      </c>
      <c r="C29" s="219" t="s">
        <v>56</v>
      </c>
      <c r="D29" s="219"/>
      <c r="E29" s="90"/>
      <c r="F29" s="91"/>
      <c r="G29" s="6"/>
      <c r="H29" s="92"/>
    </row>
    <row r="30" spans="2:11" s="47" customFormat="1">
      <c r="B30" s="93" t="s">
        <v>70</v>
      </c>
      <c r="C30" s="220" t="s">
        <v>71</v>
      </c>
      <c r="D30" s="220"/>
      <c r="E30" s="220"/>
      <c r="F30" s="220"/>
      <c r="G30" s="7"/>
      <c r="H30" s="94"/>
    </row>
    <row r="31" spans="2:11" s="47" customFormat="1" ht="78">
      <c r="B31" s="95">
        <f>+COUNT($B$30:B30)+1</f>
        <v>1</v>
      </c>
      <c r="C31" s="96" t="s">
        <v>263</v>
      </c>
      <c r="D31" s="97" t="s">
        <v>346</v>
      </c>
      <c r="E31" s="54" t="s">
        <v>254</v>
      </c>
      <c r="F31" s="54">
        <v>56.36</v>
      </c>
      <c r="G31" s="9"/>
      <c r="H31" s="94">
        <f t="shared" ref="H31:H37" si="0">+$F31*G31</f>
        <v>0</v>
      </c>
    </row>
    <row r="32" spans="2:11" s="47" customFormat="1" ht="31.2">
      <c r="B32" s="95">
        <f>+COUNT($B$30:B31)+1</f>
        <v>2</v>
      </c>
      <c r="C32" s="96" t="s">
        <v>265</v>
      </c>
      <c r="D32" s="97" t="s">
        <v>407</v>
      </c>
      <c r="E32" s="54" t="s">
        <v>254</v>
      </c>
      <c r="F32" s="54">
        <v>269.5</v>
      </c>
      <c r="G32" s="9"/>
      <c r="H32" s="94">
        <f t="shared" si="0"/>
        <v>0</v>
      </c>
    </row>
    <row r="33" spans="2:8" s="47" customFormat="1" ht="31.2">
      <c r="B33" s="95">
        <f>+COUNT($B$30:B32)+1</f>
        <v>3</v>
      </c>
      <c r="C33" s="96" t="s">
        <v>267</v>
      </c>
      <c r="D33" s="97" t="s">
        <v>408</v>
      </c>
      <c r="E33" s="54" t="s">
        <v>254</v>
      </c>
      <c r="F33" s="54">
        <v>24</v>
      </c>
      <c r="G33" s="9"/>
      <c r="H33" s="94">
        <f t="shared" ref="H33" si="1">+$F33*G33</f>
        <v>0</v>
      </c>
    </row>
    <row r="34" spans="2:8" s="47" customFormat="1">
      <c r="B34" s="93" t="s">
        <v>72</v>
      </c>
      <c r="C34" s="220" t="s">
        <v>73</v>
      </c>
      <c r="D34" s="220"/>
      <c r="E34" s="220"/>
      <c r="F34" s="220"/>
      <c r="G34" s="7"/>
      <c r="H34" s="94"/>
    </row>
    <row r="35" spans="2:8" s="47" customFormat="1" ht="31.2">
      <c r="B35" s="95">
        <f>+COUNT($B$30:B34)+1</f>
        <v>4</v>
      </c>
      <c r="C35" s="96" t="s">
        <v>350</v>
      </c>
      <c r="D35" s="97" t="s">
        <v>351</v>
      </c>
      <c r="E35" s="54" t="s">
        <v>245</v>
      </c>
      <c r="F35" s="54">
        <v>8</v>
      </c>
      <c r="G35" s="9"/>
      <c r="H35" s="94">
        <f t="shared" si="0"/>
        <v>0</v>
      </c>
    </row>
    <row r="36" spans="2:8" s="47" customFormat="1">
      <c r="B36" s="93" t="s">
        <v>74</v>
      </c>
      <c r="C36" s="220" t="s">
        <v>359</v>
      </c>
      <c r="D36" s="220"/>
      <c r="E36" s="220"/>
      <c r="F36" s="220"/>
      <c r="G36" s="7"/>
      <c r="H36" s="94"/>
    </row>
    <row r="37" spans="2:8" s="47" customFormat="1" ht="31.2">
      <c r="B37" s="95">
        <f>+COUNT($B$30:B36)+1</f>
        <v>5</v>
      </c>
      <c r="C37" s="96" t="s">
        <v>352</v>
      </c>
      <c r="D37" s="97" t="s">
        <v>353</v>
      </c>
      <c r="E37" s="54" t="s">
        <v>254</v>
      </c>
      <c r="F37" s="54">
        <v>14.94</v>
      </c>
      <c r="G37" s="9"/>
      <c r="H37" s="94">
        <f t="shared" si="0"/>
        <v>0</v>
      </c>
    </row>
    <row r="38" spans="2:8" s="47" customFormat="1" ht="31.2">
      <c r="B38" s="95">
        <f>+COUNT($B$30:B37)+1</f>
        <v>6</v>
      </c>
      <c r="C38" s="96" t="s">
        <v>354</v>
      </c>
      <c r="D38" s="97" t="s">
        <v>355</v>
      </c>
      <c r="E38" s="54" t="s">
        <v>254</v>
      </c>
      <c r="F38" s="54">
        <v>64.38</v>
      </c>
      <c r="G38" s="9"/>
      <c r="H38" s="94">
        <f t="shared" ref="H38:H39" si="2">+$F38*G38</f>
        <v>0</v>
      </c>
    </row>
    <row r="39" spans="2:8" s="47" customFormat="1" ht="62.4">
      <c r="B39" s="95">
        <f>+COUNT($B$30:B38)+1</f>
        <v>7</v>
      </c>
      <c r="C39" s="96" t="s">
        <v>356</v>
      </c>
      <c r="D39" s="97" t="s">
        <v>357</v>
      </c>
      <c r="E39" s="54" t="s">
        <v>245</v>
      </c>
      <c r="F39" s="54">
        <v>373.3</v>
      </c>
      <c r="G39" s="9"/>
      <c r="H39" s="94">
        <f t="shared" si="2"/>
        <v>0</v>
      </c>
    </row>
    <row r="40" spans="2:8" s="47" customFormat="1">
      <c r="B40" s="93" t="s">
        <v>75</v>
      </c>
      <c r="C40" s="220" t="s">
        <v>118</v>
      </c>
      <c r="D40" s="220"/>
      <c r="E40" s="220"/>
      <c r="F40" s="220"/>
      <c r="G40" s="7"/>
      <c r="H40" s="94"/>
    </row>
    <row r="41" spans="2:8" s="47" customFormat="1" ht="31.2">
      <c r="B41" s="95">
        <f>+COUNT($B$30:B40)+1</f>
        <v>8</v>
      </c>
      <c r="C41" s="96" t="s">
        <v>386</v>
      </c>
      <c r="D41" s="97" t="s">
        <v>409</v>
      </c>
      <c r="E41" s="54" t="s">
        <v>254</v>
      </c>
      <c r="F41" s="54">
        <v>154.97</v>
      </c>
      <c r="G41" s="9"/>
      <c r="H41" s="94">
        <f t="shared" ref="H41" si="3">+$F41*G41</f>
        <v>0</v>
      </c>
    </row>
    <row r="42" spans="2:8" s="47" customFormat="1">
      <c r="B42" s="93" t="s">
        <v>410</v>
      </c>
      <c r="C42" s="220" t="s">
        <v>403</v>
      </c>
      <c r="D42" s="220"/>
      <c r="E42" s="220"/>
      <c r="F42" s="220"/>
      <c r="G42" s="7"/>
      <c r="H42" s="94"/>
    </row>
    <row r="43" spans="2:8" s="47" customFormat="1" ht="78">
      <c r="B43" s="95">
        <f>+COUNT($B$30:B42)+1</f>
        <v>9</v>
      </c>
      <c r="C43" s="96" t="s">
        <v>278</v>
      </c>
      <c r="D43" s="97" t="s">
        <v>279</v>
      </c>
      <c r="E43" s="54" t="s">
        <v>245</v>
      </c>
      <c r="F43" s="54">
        <v>251.8</v>
      </c>
      <c r="G43" s="9"/>
      <c r="H43" s="94">
        <f t="shared" ref="H43" si="4">+$F43*G43</f>
        <v>0</v>
      </c>
    </row>
    <row r="44" spans="2:8" s="47" customFormat="1">
      <c r="B44" s="95">
        <f>+COUNT($B$30:B43)+1</f>
        <v>10</v>
      </c>
      <c r="C44" s="96" t="s">
        <v>280</v>
      </c>
      <c r="D44" s="97" t="s">
        <v>61</v>
      </c>
      <c r="E44" s="54" t="s">
        <v>245</v>
      </c>
      <c r="F44" s="54">
        <v>251.8</v>
      </c>
      <c r="G44" s="9"/>
      <c r="H44" s="94">
        <f t="shared" ref="H44" si="5">+$F44*G44</f>
        <v>0</v>
      </c>
    </row>
    <row r="45" spans="2:8" s="47" customFormat="1">
      <c r="B45" s="93" t="s">
        <v>411</v>
      </c>
      <c r="C45" s="220" t="s">
        <v>358</v>
      </c>
      <c r="D45" s="220"/>
      <c r="E45" s="220"/>
      <c r="F45" s="220"/>
      <c r="G45" s="7"/>
      <c r="H45" s="94"/>
    </row>
    <row r="46" spans="2:8" s="47" customFormat="1" ht="31.2">
      <c r="B46" s="95">
        <f>+COUNT($B$30:B45)+1</f>
        <v>11</v>
      </c>
      <c r="C46" s="96" t="s">
        <v>281</v>
      </c>
      <c r="D46" s="97" t="s">
        <v>446</v>
      </c>
      <c r="E46" s="54" t="s">
        <v>125</v>
      </c>
      <c r="F46" s="54">
        <v>94.4</v>
      </c>
      <c r="G46" s="9"/>
      <c r="H46" s="94">
        <f t="shared" ref="H46:H47" si="6">+$F46*G46</f>
        <v>0</v>
      </c>
    </row>
    <row r="47" spans="2:8" s="47" customFormat="1">
      <c r="B47" s="95">
        <f>+COUNT($B$30:B46)+1</f>
        <v>12</v>
      </c>
      <c r="C47" s="96" t="s">
        <v>282</v>
      </c>
      <c r="D47" s="97" t="s">
        <v>283</v>
      </c>
      <c r="E47" s="54" t="s">
        <v>125</v>
      </c>
      <c r="F47" s="54">
        <v>94.4</v>
      </c>
      <c r="G47" s="9"/>
      <c r="H47" s="94">
        <f t="shared" si="6"/>
        <v>0</v>
      </c>
    </row>
    <row r="48" spans="2:8" s="47" customFormat="1" ht="15.75" customHeight="1">
      <c r="B48" s="98"/>
      <c r="C48" s="99"/>
      <c r="D48" s="100"/>
      <c r="E48" s="101"/>
      <c r="F48" s="102"/>
      <c r="G48" s="40"/>
      <c r="H48" s="103"/>
    </row>
    <row r="49" spans="2:10" s="47" customFormat="1" ht="16.2" thickBot="1">
      <c r="B49" s="104"/>
      <c r="C49" s="105"/>
      <c r="D49" s="105"/>
      <c r="E49" s="106"/>
      <c r="F49" s="106"/>
      <c r="G49" s="8" t="str">
        <f>C29&amp;" SKUPAJ:"</f>
        <v>ZEMELJSKA DELA SKUPAJ:</v>
      </c>
      <c r="H49" s="107">
        <f>SUM(H$31:H$47)</f>
        <v>0</v>
      </c>
    </row>
    <row r="50" spans="2:10" s="47" customFormat="1">
      <c r="B50" s="108"/>
      <c r="C50" s="99"/>
      <c r="D50" s="109"/>
      <c r="E50" s="110"/>
      <c r="F50" s="102"/>
      <c r="G50" s="40"/>
      <c r="H50" s="103"/>
      <c r="J50" s="48"/>
    </row>
    <row r="51" spans="2:10" s="47" customFormat="1">
      <c r="B51" s="89" t="s">
        <v>41</v>
      </c>
      <c r="C51" s="219" t="s">
        <v>7</v>
      </c>
      <c r="D51" s="219"/>
      <c r="E51" s="90"/>
      <c r="F51" s="91"/>
      <c r="G51" s="6"/>
      <c r="H51" s="92"/>
      <c r="J51" s="48"/>
    </row>
    <row r="52" spans="2:10" s="47" customFormat="1">
      <c r="B52" s="93"/>
      <c r="C52" s="220"/>
      <c r="D52" s="220"/>
      <c r="E52" s="220"/>
      <c r="F52" s="220"/>
      <c r="G52" s="7"/>
      <c r="H52" s="94"/>
    </row>
    <row r="53" spans="2:10" s="47" customFormat="1">
      <c r="B53" s="93" t="s">
        <v>81</v>
      </c>
      <c r="C53" s="220" t="s">
        <v>89</v>
      </c>
      <c r="D53" s="220"/>
      <c r="E53" s="220"/>
      <c r="F53" s="220"/>
      <c r="G53" s="7"/>
      <c r="H53" s="94"/>
    </row>
    <row r="54" spans="2:10" s="47" customFormat="1" ht="109.2">
      <c r="B54" s="95">
        <f>+COUNT($B$52:B52)+1</f>
        <v>1</v>
      </c>
      <c r="C54" s="96" t="s">
        <v>293</v>
      </c>
      <c r="D54" s="97" t="s">
        <v>412</v>
      </c>
      <c r="E54" s="54" t="s">
        <v>251</v>
      </c>
      <c r="F54" s="54">
        <v>78</v>
      </c>
      <c r="G54" s="9"/>
      <c r="H54" s="94">
        <f t="shared" ref="H54" si="7">+$F54*G54</f>
        <v>0</v>
      </c>
      <c r="J54" s="48"/>
    </row>
    <row r="55" spans="2:10" s="47" customFormat="1">
      <c r="B55" s="93" t="s">
        <v>83</v>
      </c>
      <c r="C55" s="220" t="s">
        <v>89</v>
      </c>
      <c r="D55" s="220"/>
      <c r="E55" s="220"/>
      <c r="F55" s="220"/>
      <c r="G55" s="7"/>
      <c r="H55" s="94"/>
      <c r="J55" s="48"/>
    </row>
    <row r="56" spans="2:10" s="47" customFormat="1" ht="62.4">
      <c r="B56" s="95">
        <f>+COUNT($B$52:B54)+1</f>
        <v>2</v>
      </c>
      <c r="C56" s="96" t="s">
        <v>413</v>
      </c>
      <c r="D56" s="97" t="s">
        <v>414</v>
      </c>
      <c r="E56" s="54" t="s">
        <v>241</v>
      </c>
      <c r="F56" s="54">
        <v>2</v>
      </c>
      <c r="G56" s="9"/>
      <c r="H56" s="94">
        <f t="shared" ref="H56" si="8">+$F56*G56</f>
        <v>0</v>
      </c>
      <c r="J56" s="48"/>
    </row>
    <row r="57" spans="2:10" s="47" customFormat="1" ht="46.8">
      <c r="B57" s="95">
        <f>+COUNT($B54:B$56)+1</f>
        <v>3</v>
      </c>
      <c r="C57" s="96" t="s">
        <v>415</v>
      </c>
      <c r="D57" s="97" t="s">
        <v>416</v>
      </c>
      <c r="E57" s="54" t="s">
        <v>241</v>
      </c>
      <c r="F57" s="54">
        <v>1</v>
      </c>
      <c r="G57" s="9"/>
      <c r="H57" s="94">
        <f t="shared" ref="H57" si="9">+$F57*G57</f>
        <v>0</v>
      </c>
      <c r="J57" s="48"/>
    </row>
    <row r="58" spans="2:10" s="47" customFormat="1" ht="15.75" customHeight="1">
      <c r="B58" s="98"/>
      <c r="C58" s="99"/>
      <c r="D58" s="100"/>
      <c r="E58" s="101"/>
      <c r="F58" s="102"/>
      <c r="G58" s="40"/>
      <c r="H58" s="103"/>
    </row>
    <row r="59" spans="2:10" s="47" customFormat="1">
      <c r="B59" s="104"/>
      <c r="C59" s="105"/>
      <c r="D59" s="105"/>
      <c r="E59" s="106"/>
      <c r="F59" s="106"/>
      <c r="G59" s="8" t="str">
        <f>C51&amp;" SKUPAJ:"</f>
        <v>ODVODNJAVANJE SKUPAJ:</v>
      </c>
      <c r="H59" s="107">
        <f>SUM(H$52:H$57)</f>
        <v>0</v>
      </c>
    </row>
    <row r="60" spans="2:10" s="47" customFormat="1">
      <c r="B60" s="108"/>
      <c r="C60" s="99"/>
      <c r="D60" s="109"/>
      <c r="E60" s="110"/>
      <c r="F60" s="102"/>
      <c r="G60" s="40"/>
      <c r="H60" s="103"/>
      <c r="J60" s="48"/>
    </row>
    <row r="61" spans="2:10" s="47" customFormat="1">
      <c r="B61" s="89" t="s">
        <v>45</v>
      </c>
      <c r="C61" s="219" t="s">
        <v>55</v>
      </c>
      <c r="D61" s="219"/>
      <c r="E61" s="90"/>
      <c r="F61" s="91"/>
      <c r="G61" s="6"/>
      <c r="H61" s="92"/>
      <c r="J61" s="48"/>
    </row>
    <row r="62" spans="2:10" s="47" customFormat="1">
      <c r="B62" s="93" t="s">
        <v>86</v>
      </c>
      <c r="C62" s="220" t="s">
        <v>95</v>
      </c>
      <c r="D62" s="220"/>
      <c r="E62" s="220"/>
      <c r="F62" s="220"/>
      <c r="G62" s="7"/>
      <c r="H62" s="94"/>
    </row>
    <row r="63" spans="2:10" s="47" customFormat="1">
      <c r="B63" s="95">
        <f>+COUNT($B62:B$62)+1</f>
        <v>1</v>
      </c>
      <c r="C63" s="96" t="s">
        <v>297</v>
      </c>
      <c r="D63" s="97" t="s">
        <v>108</v>
      </c>
      <c r="E63" s="54" t="s">
        <v>245</v>
      </c>
      <c r="F63" s="54">
        <v>18.899999999999999</v>
      </c>
      <c r="G63" s="9"/>
      <c r="H63" s="94">
        <f t="shared" ref="H63" si="10">+$F63*G63</f>
        <v>0</v>
      </c>
      <c r="J63" s="48"/>
    </row>
    <row r="64" spans="2:10" s="47" customFormat="1">
      <c r="B64" s="93" t="s">
        <v>88</v>
      </c>
      <c r="C64" s="220" t="s">
        <v>101</v>
      </c>
      <c r="D64" s="220"/>
      <c r="E64" s="220"/>
      <c r="F64" s="220"/>
      <c r="G64" s="7"/>
      <c r="H64" s="94"/>
    </row>
    <row r="65" spans="2:10" s="47" customFormat="1" ht="31.2">
      <c r="B65" s="95">
        <f>+COUNT($B$62:B64)+1</f>
        <v>2</v>
      </c>
      <c r="C65" s="96" t="s">
        <v>370</v>
      </c>
      <c r="D65" s="97" t="s">
        <v>371</v>
      </c>
      <c r="E65" s="54" t="s">
        <v>254</v>
      </c>
      <c r="F65" s="54">
        <v>26.66</v>
      </c>
      <c r="G65" s="9"/>
      <c r="H65" s="94">
        <f t="shared" ref="H65:H67" si="11">+$F65*G65</f>
        <v>0</v>
      </c>
      <c r="J65" s="48"/>
    </row>
    <row r="66" spans="2:10" s="47" customFormat="1">
      <c r="B66" s="93" t="s">
        <v>90</v>
      </c>
      <c r="C66" s="220" t="s">
        <v>99</v>
      </c>
      <c r="D66" s="220"/>
      <c r="E66" s="220"/>
      <c r="F66" s="220"/>
      <c r="G66" s="7"/>
      <c r="H66" s="94"/>
    </row>
    <row r="67" spans="2:10" s="47" customFormat="1" ht="62.4">
      <c r="B67" s="95">
        <f>+COUNT($B$62:B66)+1</f>
        <v>3</v>
      </c>
      <c r="C67" s="96" t="s">
        <v>417</v>
      </c>
      <c r="D67" s="97" t="s">
        <v>418</v>
      </c>
      <c r="E67" s="54" t="s">
        <v>254</v>
      </c>
      <c r="F67" s="54">
        <v>9.42</v>
      </c>
      <c r="G67" s="9"/>
      <c r="H67" s="94">
        <f t="shared" si="11"/>
        <v>0</v>
      </c>
      <c r="J67" s="48"/>
    </row>
    <row r="68" spans="2:10" s="47" customFormat="1">
      <c r="B68" s="93" t="s">
        <v>91</v>
      </c>
      <c r="C68" s="220" t="s">
        <v>375</v>
      </c>
      <c r="D68" s="220"/>
      <c r="E68" s="220"/>
      <c r="F68" s="220"/>
      <c r="G68" s="7"/>
      <c r="H68" s="94"/>
      <c r="J68" s="48"/>
    </row>
    <row r="69" spans="2:10" s="47" customFormat="1">
      <c r="B69" s="95">
        <f>+COUNT($B$62:B68)+1</f>
        <v>4</v>
      </c>
      <c r="C69" s="96" t="s">
        <v>376</v>
      </c>
      <c r="D69" s="97" t="s">
        <v>377</v>
      </c>
      <c r="E69" s="54" t="s">
        <v>245</v>
      </c>
      <c r="F69" s="54">
        <v>31.51</v>
      </c>
      <c r="G69" s="9"/>
      <c r="H69" s="94">
        <f t="shared" ref="H69" si="12">+$F69*G69</f>
        <v>0</v>
      </c>
      <c r="J69" s="48"/>
    </row>
    <row r="70" spans="2:10" s="47" customFormat="1" ht="15.75" customHeight="1">
      <c r="B70" s="98"/>
      <c r="C70" s="99"/>
      <c r="D70" s="100"/>
      <c r="E70" s="101"/>
      <c r="F70" s="102"/>
      <c r="G70" s="40"/>
      <c r="H70" s="103"/>
    </row>
    <row r="71" spans="2:10" s="47" customFormat="1" ht="16.2" thickBot="1">
      <c r="B71" s="104"/>
      <c r="C71" s="105"/>
      <c r="D71" s="105"/>
      <c r="E71" s="106"/>
      <c r="F71" s="106"/>
      <c r="G71" s="8" t="str">
        <f>C61&amp;" SKUPAJ:"</f>
        <v>GRADBENA IN OBRTNIŠKA DELA SKUPAJ:</v>
      </c>
      <c r="H71" s="107">
        <f>SUM(H$63:H$69)</f>
        <v>0</v>
      </c>
    </row>
  </sheetData>
  <mergeCells count="20">
    <mergeCell ref="C52:F52"/>
    <mergeCell ref="C64:F64"/>
    <mergeCell ref="C61:D61"/>
    <mergeCell ref="C66:F66"/>
    <mergeCell ref="C62:F62"/>
    <mergeCell ref="C53:F53"/>
    <mergeCell ref="C55:F55"/>
    <mergeCell ref="B18:F18"/>
    <mergeCell ref="C68:F68"/>
    <mergeCell ref="C51:D51"/>
    <mergeCell ref="C20:D20"/>
    <mergeCell ref="C21:F21"/>
    <mergeCell ref="C29:D29"/>
    <mergeCell ref="C24:F24"/>
    <mergeCell ref="C34:F34"/>
    <mergeCell ref="C36:F36"/>
    <mergeCell ref="C30:F30"/>
    <mergeCell ref="C40:F40"/>
    <mergeCell ref="C42:F42"/>
    <mergeCell ref="C45:F45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&amp;C&amp;"-,Ležeče"Sanacija zidov in ureditev odvodnjavanja »Podkraj« na cesti R3-621/1412 Podkraj – Col v km 15,300&amp;R&amp;"-,Ležeče"RAZPIS 2022</oddHeader>
    <oddFooter>Stran &amp;P od &amp;N</oddFooter>
  </headerFooter>
  <rowBreaks count="1" manualBreakCount="1">
    <brk id="44" min="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339C"/>
    <pageSetUpPr fitToPage="1"/>
  </sheetPr>
  <dimension ref="B1:K115"/>
  <sheetViews>
    <sheetView view="pageBreakPreview" zoomScale="70" zoomScaleNormal="100" zoomScaleSheetLayoutView="70" workbookViewId="0">
      <selection activeCell="H18" sqref="H18"/>
    </sheetView>
  </sheetViews>
  <sheetFormatPr defaultColWidth="9.109375" defaultRowHeight="15.6"/>
  <cols>
    <col min="1" max="1" width="9.109375" style="48" customWidth="1"/>
    <col min="2" max="3" width="10.6640625" style="50" customWidth="1"/>
    <col min="4" max="4" width="47.6640625" style="123" customWidth="1"/>
    <col min="5" max="5" width="14.6640625" style="45" customWidth="1"/>
    <col min="6" max="6" width="12.6640625" style="45" customWidth="1"/>
    <col min="7" max="7" width="15.6640625" style="1" customWidth="1"/>
    <col min="8" max="8" width="15.6640625" style="46" customWidth="1"/>
    <col min="9" max="9" width="11.5546875" style="47" bestFit="1" customWidth="1"/>
    <col min="10" max="10" width="10.109375" style="48" bestFit="1" customWidth="1"/>
    <col min="11" max="12" width="9.109375" style="48"/>
    <col min="13" max="13" width="9.109375" style="48" customWidth="1"/>
    <col min="14" max="16384" width="9.109375" style="48"/>
  </cols>
  <sheetData>
    <row r="1" spans="2:10">
      <c r="B1" s="43" t="s">
        <v>133</v>
      </c>
      <c r="C1" s="44" t="str">
        <f ca="1">MID(CELL("filename",A1),FIND("]",CELL("filename",A1))+1,255)</f>
        <v>OPORNI ZID OZ-2 II. FAZA</v>
      </c>
    </row>
    <row r="3" spans="2:10">
      <c r="B3" s="49" t="s">
        <v>13</v>
      </c>
    </row>
    <row r="4" spans="2:10">
      <c r="B4" s="51" t="str">
        <f ca="1">"REKAPITULACIJA "&amp;C1</f>
        <v>REKAPITULACIJA OPORNI ZID OZ-2 II. FAZA</v>
      </c>
      <c r="C4" s="52"/>
      <c r="D4" s="52"/>
      <c r="E4" s="53"/>
      <c r="F4" s="53"/>
      <c r="G4" s="2"/>
      <c r="H4" s="54"/>
      <c r="I4" s="55"/>
    </row>
    <row r="5" spans="2:10">
      <c r="B5" s="56"/>
      <c r="C5" s="57"/>
      <c r="D5" s="58"/>
      <c r="H5" s="59"/>
      <c r="I5" s="60"/>
      <c r="J5" s="61"/>
    </row>
    <row r="6" spans="2:10">
      <c r="B6" s="62" t="s">
        <v>43</v>
      </c>
      <c r="D6" s="63" t="str">
        <f>VLOOKUP(B6,$B$20:$H$9850,2,FALSE)</f>
        <v>PREDDELA</v>
      </c>
      <c r="E6" s="64"/>
      <c r="F6" s="46"/>
      <c r="H6" s="65">
        <f>VLOOKUP($D6&amp;" SKUPAJ:",$G$20:H$9914,2,FALSE)</f>
        <v>0</v>
      </c>
      <c r="I6" s="66"/>
      <c r="J6" s="67"/>
    </row>
    <row r="7" spans="2:10">
      <c r="B7" s="62"/>
      <c r="D7" s="63"/>
      <c r="E7" s="64"/>
      <c r="F7" s="46"/>
      <c r="H7" s="65"/>
      <c r="I7" s="68"/>
      <c r="J7" s="69"/>
    </row>
    <row r="8" spans="2:10">
      <c r="B8" s="62" t="s">
        <v>44</v>
      </c>
      <c r="D8" s="63" t="str">
        <f>VLOOKUP(B8,$B$20:$H$9850,2,FALSE)</f>
        <v>ZEMELJSKA DELA</v>
      </c>
      <c r="E8" s="64"/>
      <c r="F8" s="46"/>
      <c r="H8" s="65">
        <f>VLOOKUP($D8&amp;" SKUPAJ:",$G$20:H$9914,2,FALSE)</f>
        <v>0</v>
      </c>
      <c r="I8" s="70"/>
      <c r="J8" s="71"/>
    </row>
    <row r="9" spans="2:10">
      <c r="B9" s="62"/>
      <c r="D9" s="63"/>
      <c r="E9" s="64"/>
      <c r="F9" s="46"/>
      <c r="H9" s="65"/>
      <c r="I9" s="55"/>
    </row>
    <row r="10" spans="2:10">
      <c r="B10" s="62" t="s">
        <v>41</v>
      </c>
      <c r="D10" s="63" t="str">
        <f>VLOOKUP(B10,$B$20:$H$9850,2,FALSE)</f>
        <v>VOZIŠČNA KONSTRUKCIJA</v>
      </c>
      <c r="E10" s="64"/>
      <c r="F10" s="46"/>
      <c r="H10" s="65">
        <f>VLOOKUP($D10&amp;" SKUPAJ:",$G$20:H$9914,2,FALSE)</f>
        <v>0</v>
      </c>
    </row>
    <row r="11" spans="2:10">
      <c r="B11" s="62"/>
      <c r="D11" s="63"/>
      <c r="E11" s="64"/>
      <c r="F11" s="46"/>
      <c r="H11" s="65"/>
    </row>
    <row r="12" spans="2:10">
      <c r="B12" s="62" t="s">
        <v>45</v>
      </c>
      <c r="D12" s="63" t="str">
        <f>VLOOKUP(B12,$B$20:$H$9850,2,FALSE)</f>
        <v>ODVODNJAVANJE</v>
      </c>
      <c r="E12" s="64"/>
      <c r="F12" s="46"/>
      <c r="H12" s="65">
        <f>VLOOKUP($D12&amp;" SKUPAJ:",$G$20:H$9914,2,FALSE)</f>
        <v>0</v>
      </c>
    </row>
    <row r="13" spans="2:10">
      <c r="B13" s="62"/>
      <c r="D13" s="63"/>
      <c r="E13" s="64"/>
      <c r="F13" s="46"/>
      <c r="H13" s="65"/>
    </row>
    <row r="14" spans="2:10">
      <c r="B14" s="62" t="s">
        <v>46</v>
      </c>
      <c r="D14" s="63" t="str">
        <f>VLOOKUP(B14,$B$20:$H$9850,2,FALSE)</f>
        <v>GRADBENA DELA</v>
      </c>
      <c r="E14" s="64"/>
      <c r="F14" s="46"/>
      <c r="H14" s="65">
        <f>VLOOKUP($D14&amp;" SKUPAJ:",$G$20:H$9914,2,FALSE)</f>
        <v>0</v>
      </c>
    </row>
    <row r="15" spans="2:10">
      <c r="B15" s="62"/>
      <c r="D15" s="63"/>
      <c r="E15" s="64"/>
      <c r="F15" s="46"/>
      <c r="H15" s="65"/>
    </row>
    <row r="16" spans="2:10">
      <c r="B16" s="62" t="s">
        <v>53</v>
      </c>
      <c r="D16" s="63" t="str">
        <f>VLOOKUP(B16,$B$20:$H$9850,2,FALSE)</f>
        <v>TUJE STORITVE</v>
      </c>
      <c r="E16" s="64"/>
      <c r="F16" s="46"/>
      <c r="H16" s="65">
        <f>VLOOKUP($D16&amp;" SKUPAJ:",$G$20:H$9914,2,FALSE)</f>
        <v>0</v>
      </c>
    </row>
    <row r="17" spans="2:11" s="47" customFormat="1" ht="16.2" thickBot="1">
      <c r="B17" s="72"/>
      <c r="C17" s="73"/>
      <c r="D17" s="74"/>
      <c r="E17" s="75"/>
      <c r="F17" s="76"/>
      <c r="G17" s="3"/>
      <c r="H17" s="77"/>
    </row>
    <row r="18" spans="2:11" s="47" customFormat="1" ht="16.2" thickTop="1">
      <c r="B18" s="78"/>
      <c r="C18" s="79"/>
      <c r="D18" s="80"/>
      <c r="E18" s="81"/>
      <c r="F18" s="82"/>
      <c r="G18" s="4" t="str">
        <f ca="1">"SKUPAJ "&amp;C1&amp;" (BREZ DDV):"</f>
        <v>SKUPAJ OPORNI ZID OZ-2 II. FAZA (BREZ DDV):</v>
      </c>
      <c r="H18" s="83">
        <f>SUM(H6:H16)</f>
        <v>0</v>
      </c>
    </row>
    <row r="20" spans="2:11" s="47" customFormat="1" ht="16.2" thickBot="1">
      <c r="B20" s="84" t="s">
        <v>0</v>
      </c>
      <c r="C20" s="85" t="s">
        <v>1</v>
      </c>
      <c r="D20" s="86" t="s">
        <v>2</v>
      </c>
      <c r="E20" s="87" t="s">
        <v>3</v>
      </c>
      <c r="F20" s="87" t="s">
        <v>4</v>
      </c>
      <c r="G20" s="5" t="s">
        <v>5</v>
      </c>
      <c r="H20" s="87" t="s">
        <v>6</v>
      </c>
    </row>
    <row r="22" spans="2:11">
      <c r="B22" s="218"/>
      <c r="C22" s="218"/>
      <c r="D22" s="218"/>
      <c r="E22" s="218"/>
      <c r="F22" s="218"/>
      <c r="G22" s="41"/>
      <c r="H22" s="88"/>
    </row>
    <row r="24" spans="2:11" s="47" customFormat="1">
      <c r="B24" s="89" t="s">
        <v>43</v>
      </c>
      <c r="C24" s="219" t="s">
        <v>54</v>
      </c>
      <c r="D24" s="219"/>
      <c r="E24" s="90"/>
      <c r="F24" s="91"/>
      <c r="G24" s="6"/>
      <c r="H24" s="92"/>
    </row>
    <row r="25" spans="2:11" s="47" customFormat="1">
      <c r="B25" s="93" t="s">
        <v>65</v>
      </c>
      <c r="C25" s="220" t="s">
        <v>66</v>
      </c>
      <c r="D25" s="220"/>
      <c r="E25" s="220"/>
      <c r="F25" s="220"/>
      <c r="G25" s="7"/>
      <c r="H25" s="94"/>
    </row>
    <row r="26" spans="2:11" s="47" customFormat="1" ht="31.2">
      <c r="B26" s="95">
        <f>+COUNT($B$25:B25)+1</f>
        <v>1</v>
      </c>
      <c r="C26" s="96" t="s">
        <v>239</v>
      </c>
      <c r="D26" s="97" t="s">
        <v>240</v>
      </c>
      <c r="E26" s="54" t="s">
        <v>241</v>
      </c>
      <c r="F26" s="54">
        <v>1</v>
      </c>
      <c r="G26" s="9"/>
      <c r="H26" s="94">
        <f>+$F26*G26</f>
        <v>0</v>
      </c>
      <c r="K26" s="45"/>
    </row>
    <row r="27" spans="2:11" s="47" customFormat="1" ht="31.2">
      <c r="B27" s="95">
        <f>+COUNT($B$25:B26)+1</f>
        <v>2</v>
      </c>
      <c r="C27" s="96" t="s">
        <v>242</v>
      </c>
      <c r="D27" s="97" t="s">
        <v>120</v>
      </c>
      <c r="E27" s="54" t="s">
        <v>241</v>
      </c>
      <c r="F27" s="54">
        <v>1</v>
      </c>
      <c r="G27" s="9"/>
      <c r="H27" s="94">
        <f>+$F27*G27</f>
        <v>0</v>
      </c>
      <c r="K27" s="45"/>
    </row>
    <row r="28" spans="2:11" s="47" customFormat="1">
      <c r="B28" s="93" t="s">
        <v>67</v>
      </c>
      <c r="C28" s="220" t="s">
        <v>68</v>
      </c>
      <c r="D28" s="220"/>
      <c r="E28" s="220"/>
      <c r="F28" s="220"/>
      <c r="G28" s="7"/>
      <c r="H28" s="94"/>
      <c r="K28" s="45"/>
    </row>
    <row r="29" spans="2:11" s="47" customFormat="1" ht="31.2">
      <c r="B29" s="95">
        <f>+COUNT($B$25:B28)+1</f>
        <v>3</v>
      </c>
      <c r="C29" s="96" t="s">
        <v>243</v>
      </c>
      <c r="D29" s="97" t="s">
        <v>244</v>
      </c>
      <c r="E29" s="54" t="s">
        <v>245</v>
      </c>
      <c r="F29" s="54">
        <v>50</v>
      </c>
      <c r="G29" s="9"/>
      <c r="H29" s="94">
        <f t="shared" ref="H29" si="0">+$F29*G29</f>
        <v>0</v>
      </c>
      <c r="K29" s="45"/>
    </row>
    <row r="30" spans="2:11" s="47" customFormat="1" ht="62.4">
      <c r="B30" s="95">
        <f>+COUNT($B$25:B29)+1</f>
        <v>4</v>
      </c>
      <c r="C30" s="96" t="s">
        <v>252</v>
      </c>
      <c r="D30" s="97" t="s">
        <v>419</v>
      </c>
      <c r="E30" s="54" t="s">
        <v>254</v>
      </c>
      <c r="F30" s="54">
        <v>75</v>
      </c>
      <c r="G30" s="9"/>
      <c r="H30" s="94">
        <f t="shared" ref="H30" si="1">+$F30*G30</f>
        <v>0</v>
      </c>
      <c r="K30" s="45"/>
    </row>
    <row r="31" spans="2:11" s="47" customFormat="1">
      <c r="B31" s="93" t="s">
        <v>69</v>
      </c>
      <c r="C31" s="220" t="s">
        <v>258</v>
      </c>
      <c r="D31" s="220"/>
      <c r="E31" s="220"/>
      <c r="F31" s="220"/>
      <c r="G31" s="7"/>
      <c r="H31" s="94"/>
      <c r="K31" s="45"/>
    </row>
    <row r="32" spans="2:11" s="47" customFormat="1" ht="31.2">
      <c r="B32" s="95">
        <f>+COUNT($B$25:B31)+1</f>
        <v>5</v>
      </c>
      <c r="C32" s="96" t="s">
        <v>259</v>
      </c>
      <c r="D32" s="97" t="s">
        <v>260</v>
      </c>
      <c r="E32" s="54" t="s">
        <v>241</v>
      </c>
      <c r="F32" s="54">
        <v>1</v>
      </c>
      <c r="G32" s="9"/>
      <c r="H32" s="94">
        <f t="shared" ref="H32:H33" si="2">+$F32*G32</f>
        <v>0</v>
      </c>
      <c r="K32" s="45"/>
    </row>
    <row r="33" spans="2:11" s="47" customFormat="1" ht="31.2">
      <c r="B33" s="95">
        <f>+COUNT($B$25:B32)+1</f>
        <v>6</v>
      </c>
      <c r="C33" s="96" t="s">
        <v>261</v>
      </c>
      <c r="D33" s="97" t="s">
        <v>262</v>
      </c>
      <c r="E33" s="54" t="s">
        <v>241</v>
      </c>
      <c r="F33" s="54">
        <v>1</v>
      </c>
      <c r="G33" s="9"/>
      <c r="H33" s="94">
        <f t="shared" si="2"/>
        <v>0</v>
      </c>
      <c r="K33" s="45"/>
    </row>
    <row r="34" spans="2:11" s="47" customFormat="1" ht="62.4">
      <c r="B34" s="95">
        <f>+COUNT($B$25:B33)+1</f>
        <v>7</v>
      </c>
      <c r="C34" s="96" t="s">
        <v>420</v>
      </c>
      <c r="D34" s="97" t="s">
        <v>421</v>
      </c>
      <c r="E34" s="54" t="s">
        <v>251</v>
      </c>
      <c r="F34" s="54">
        <v>50</v>
      </c>
      <c r="G34" s="9"/>
      <c r="H34" s="94">
        <f t="shared" ref="H34:H35" si="3">+$F34*G34</f>
        <v>0</v>
      </c>
      <c r="K34" s="45"/>
    </row>
    <row r="35" spans="2:11" s="47" customFormat="1" ht="31.2">
      <c r="B35" s="95">
        <f>+COUNT($B$25:B34)+1</f>
        <v>8</v>
      </c>
      <c r="C35" s="96" t="s">
        <v>422</v>
      </c>
      <c r="D35" s="97" t="s">
        <v>423</v>
      </c>
      <c r="E35" s="54" t="s">
        <v>241</v>
      </c>
      <c r="F35" s="54">
        <v>1</v>
      </c>
      <c r="G35" s="9"/>
      <c r="H35" s="94">
        <f t="shared" si="3"/>
        <v>0</v>
      </c>
      <c r="K35" s="45"/>
    </row>
    <row r="36" spans="2:11" s="47" customFormat="1" ht="15.75" customHeight="1">
      <c r="B36" s="98"/>
      <c r="C36" s="99"/>
      <c r="D36" s="100"/>
      <c r="E36" s="101"/>
      <c r="F36" s="102"/>
      <c r="G36" s="40"/>
      <c r="H36" s="103"/>
    </row>
    <row r="37" spans="2:11" s="47" customFormat="1">
      <c r="B37" s="104"/>
      <c r="C37" s="105"/>
      <c r="D37" s="105"/>
      <c r="E37" s="106"/>
      <c r="F37" s="106"/>
      <c r="G37" s="8" t="str">
        <f>C24&amp;" SKUPAJ:"</f>
        <v>PREDDELA SKUPAJ:</v>
      </c>
      <c r="H37" s="107">
        <f>SUM(H$26:H$35)</f>
        <v>0</v>
      </c>
    </row>
    <row r="38" spans="2:11" s="47" customFormat="1">
      <c r="B38" s="98"/>
      <c r="C38" s="99"/>
      <c r="D38" s="100"/>
      <c r="E38" s="101"/>
      <c r="F38" s="102"/>
      <c r="G38" s="40"/>
      <c r="H38" s="103"/>
    </row>
    <row r="39" spans="2:11" s="47" customFormat="1">
      <c r="B39" s="89" t="s">
        <v>44</v>
      </c>
      <c r="C39" s="219" t="s">
        <v>56</v>
      </c>
      <c r="D39" s="219"/>
      <c r="E39" s="90"/>
      <c r="F39" s="91"/>
      <c r="G39" s="6"/>
      <c r="H39" s="92"/>
    </row>
    <row r="40" spans="2:11" s="47" customFormat="1">
      <c r="B40" s="93" t="s">
        <v>70</v>
      </c>
      <c r="C40" s="220" t="s">
        <v>71</v>
      </c>
      <c r="D40" s="220"/>
      <c r="E40" s="220"/>
      <c r="F40" s="220"/>
      <c r="G40" s="7"/>
      <c r="H40" s="94"/>
    </row>
    <row r="41" spans="2:11" s="47" customFormat="1" ht="62.4">
      <c r="B41" s="95">
        <f>+COUNT($B$40:B40)+1</f>
        <v>1</v>
      </c>
      <c r="C41" s="96" t="s">
        <v>263</v>
      </c>
      <c r="D41" s="97" t="s">
        <v>264</v>
      </c>
      <c r="E41" s="54" t="s">
        <v>254</v>
      </c>
      <c r="F41" s="54">
        <v>44.24</v>
      </c>
      <c r="G41" s="9"/>
      <c r="H41" s="94">
        <f t="shared" ref="H41:H47" si="4">+$F41*G41</f>
        <v>0</v>
      </c>
    </row>
    <row r="42" spans="2:11" s="47" customFormat="1" ht="31.2">
      <c r="B42" s="95">
        <f>+COUNT($B$40:B41)+1</f>
        <v>2</v>
      </c>
      <c r="C42" s="96" t="s">
        <v>265</v>
      </c>
      <c r="D42" s="97" t="s">
        <v>266</v>
      </c>
      <c r="E42" s="54" t="s">
        <v>254</v>
      </c>
      <c r="F42" s="54">
        <v>310</v>
      </c>
      <c r="G42" s="9"/>
      <c r="H42" s="94">
        <f t="shared" ref="H42:H43" si="5">+$F42*G42</f>
        <v>0</v>
      </c>
    </row>
    <row r="43" spans="2:11" s="47" customFormat="1" ht="31.2">
      <c r="B43" s="95">
        <f>+COUNT($B$40:B42)+1</f>
        <v>3</v>
      </c>
      <c r="C43" s="96" t="s">
        <v>267</v>
      </c>
      <c r="D43" s="97" t="s">
        <v>268</v>
      </c>
      <c r="E43" s="54" t="s">
        <v>254</v>
      </c>
      <c r="F43" s="54">
        <v>102</v>
      </c>
      <c r="G43" s="9"/>
      <c r="H43" s="94">
        <f t="shared" si="5"/>
        <v>0</v>
      </c>
    </row>
    <row r="44" spans="2:11" s="47" customFormat="1">
      <c r="B44" s="93" t="s">
        <v>72</v>
      </c>
      <c r="C44" s="220" t="s">
        <v>73</v>
      </c>
      <c r="D44" s="220"/>
      <c r="E44" s="220"/>
      <c r="F44" s="220"/>
      <c r="G44" s="7"/>
      <c r="H44" s="94"/>
    </row>
    <row r="45" spans="2:11" s="47" customFormat="1" ht="31.2">
      <c r="B45" s="95">
        <f>+COUNT($B$40:B44)+1</f>
        <v>4</v>
      </c>
      <c r="C45" s="96" t="s">
        <v>271</v>
      </c>
      <c r="D45" s="97" t="s">
        <v>122</v>
      </c>
      <c r="E45" s="54" t="s">
        <v>245</v>
      </c>
      <c r="F45" s="54">
        <v>45</v>
      </c>
      <c r="G45" s="9"/>
      <c r="H45" s="94">
        <f t="shared" si="4"/>
        <v>0</v>
      </c>
    </row>
    <row r="46" spans="2:11" s="47" customFormat="1">
      <c r="B46" s="93" t="s">
        <v>74</v>
      </c>
      <c r="C46" s="220" t="s">
        <v>76</v>
      </c>
      <c r="D46" s="220"/>
      <c r="E46" s="220"/>
      <c r="F46" s="220"/>
      <c r="G46" s="7"/>
      <c r="H46" s="94"/>
    </row>
    <row r="47" spans="2:11" s="47" customFormat="1" ht="62.4">
      <c r="B47" s="95">
        <f>+COUNT($B$40:B46)+1</f>
        <v>5</v>
      </c>
      <c r="C47" s="96" t="s">
        <v>275</v>
      </c>
      <c r="D47" s="97" t="s">
        <v>424</v>
      </c>
      <c r="E47" s="54" t="s">
        <v>254</v>
      </c>
      <c r="F47" s="54">
        <v>390</v>
      </c>
      <c r="G47" s="9"/>
      <c r="H47" s="94">
        <f t="shared" si="4"/>
        <v>0</v>
      </c>
    </row>
    <row r="48" spans="2:11" s="47" customFormat="1">
      <c r="B48" s="93" t="s">
        <v>75</v>
      </c>
      <c r="C48" s="220" t="s">
        <v>76</v>
      </c>
      <c r="D48" s="220"/>
      <c r="E48" s="220"/>
      <c r="F48" s="220"/>
      <c r="G48" s="7"/>
      <c r="H48" s="94"/>
    </row>
    <row r="49" spans="2:10" s="47" customFormat="1" ht="46.8">
      <c r="B49" s="95">
        <f>+COUNT($B$40:B48)+1</f>
        <v>6</v>
      </c>
      <c r="C49" s="96" t="s">
        <v>277</v>
      </c>
      <c r="D49" s="97" t="s">
        <v>455</v>
      </c>
      <c r="E49" s="54" t="s">
        <v>245</v>
      </c>
      <c r="F49" s="54">
        <v>185</v>
      </c>
      <c r="G49" s="9"/>
      <c r="H49" s="94">
        <f t="shared" ref="H49" si="6">+$F49*G49</f>
        <v>0</v>
      </c>
    </row>
    <row r="50" spans="2:10" s="47" customFormat="1" ht="78">
      <c r="B50" s="95">
        <f>+COUNT($B$40:B49)+1</f>
        <v>7</v>
      </c>
      <c r="C50" s="96" t="s">
        <v>278</v>
      </c>
      <c r="D50" s="97" t="s">
        <v>279</v>
      </c>
      <c r="E50" s="54" t="s">
        <v>245</v>
      </c>
      <c r="F50" s="54">
        <v>244</v>
      </c>
      <c r="G50" s="9"/>
      <c r="H50" s="94">
        <f t="shared" ref="H50:H51" si="7">+$F50*G50</f>
        <v>0</v>
      </c>
    </row>
    <row r="51" spans="2:10" s="47" customFormat="1">
      <c r="B51" s="95">
        <f>+COUNT($B$40:B50)+1</f>
        <v>8</v>
      </c>
      <c r="C51" s="96" t="s">
        <v>280</v>
      </c>
      <c r="D51" s="97" t="s">
        <v>61</v>
      </c>
      <c r="E51" s="54" t="s">
        <v>245</v>
      </c>
      <c r="F51" s="54">
        <v>244</v>
      </c>
      <c r="G51" s="9"/>
      <c r="H51" s="94">
        <f t="shared" si="7"/>
        <v>0</v>
      </c>
    </row>
    <row r="52" spans="2:10" s="47" customFormat="1">
      <c r="B52" s="93" t="s">
        <v>77</v>
      </c>
      <c r="C52" s="220" t="s">
        <v>358</v>
      </c>
      <c r="D52" s="220"/>
      <c r="E52" s="220"/>
      <c r="F52" s="220"/>
      <c r="G52" s="7"/>
      <c r="H52" s="94"/>
    </row>
    <row r="53" spans="2:10" s="47" customFormat="1" ht="31.2">
      <c r="B53" s="95">
        <f>+COUNT($B$40:B52)+1</f>
        <v>9</v>
      </c>
      <c r="C53" s="96" t="s">
        <v>281</v>
      </c>
      <c r="D53" s="97" t="s">
        <v>452</v>
      </c>
      <c r="E53" s="54" t="s">
        <v>125</v>
      </c>
      <c r="F53" s="54">
        <v>1118.5999999999999</v>
      </c>
      <c r="G53" s="9"/>
      <c r="H53" s="94">
        <f t="shared" ref="H53:H55" si="8">+$F53*G53</f>
        <v>0</v>
      </c>
    </row>
    <row r="54" spans="2:10" s="47" customFormat="1" ht="15" customHeight="1">
      <c r="B54" s="95">
        <f>+COUNT($B$40:B53)+1</f>
        <v>10</v>
      </c>
      <c r="C54" s="96" t="s">
        <v>282</v>
      </c>
      <c r="D54" s="97" t="s">
        <v>283</v>
      </c>
      <c r="E54" s="54" t="s">
        <v>125</v>
      </c>
      <c r="F54" s="54">
        <v>931.1</v>
      </c>
      <c r="G54" s="9"/>
      <c r="H54" s="94">
        <f t="shared" si="8"/>
        <v>0</v>
      </c>
    </row>
    <row r="55" spans="2:10" s="47" customFormat="1" ht="30" customHeight="1">
      <c r="B55" s="95">
        <f>+COUNT($B$40:B54)+1</f>
        <v>11</v>
      </c>
      <c r="C55" s="96" t="s">
        <v>284</v>
      </c>
      <c r="D55" s="97" t="s">
        <v>116</v>
      </c>
      <c r="E55" s="54" t="s">
        <v>125</v>
      </c>
      <c r="F55" s="54">
        <v>187.5</v>
      </c>
      <c r="G55" s="9"/>
      <c r="H55" s="94">
        <f t="shared" si="8"/>
        <v>0</v>
      </c>
    </row>
    <row r="56" spans="2:10" s="47" customFormat="1">
      <c r="B56" s="104"/>
      <c r="C56" s="105"/>
      <c r="D56" s="105"/>
      <c r="E56" s="106"/>
      <c r="F56" s="106"/>
      <c r="G56" s="8" t="str">
        <f>C39&amp;" SKUPAJ:"</f>
        <v>ZEMELJSKA DELA SKUPAJ:</v>
      </c>
      <c r="H56" s="107">
        <f>SUM(H$41:H$55)</f>
        <v>0</v>
      </c>
    </row>
    <row r="57" spans="2:10" s="47" customFormat="1">
      <c r="B57" s="108"/>
      <c r="C57" s="99"/>
      <c r="D57" s="109"/>
      <c r="E57" s="110"/>
      <c r="F57" s="102"/>
      <c r="G57" s="40"/>
      <c r="H57" s="103"/>
      <c r="J57" s="48"/>
    </row>
    <row r="58" spans="2:10" s="47" customFormat="1">
      <c r="B58" s="89" t="s">
        <v>41</v>
      </c>
      <c r="C58" s="219" t="s">
        <v>425</v>
      </c>
      <c r="D58" s="219"/>
      <c r="E58" s="90"/>
      <c r="F58" s="91"/>
      <c r="G58" s="6"/>
      <c r="H58" s="92"/>
      <c r="J58" s="48"/>
    </row>
    <row r="59" spans="2:10" s="47" customFormat="1">
      <c r="B59" s="203"/>
      <c r="C59" s="204"/>
      <c r="D59" s="204"/>
      <c r="E59" s="205"/>
      <c r="F59" s="206"/>
      <c r="G59" s="207"/>
      <c r="H59" s="208"/>
      <c r="J59" s="48"/>
    </row>
    <row r="60" spans="2:10" s="47" customFormat="1">
      <c r="B60" s="93" t="s">
        <v>81</v>
      </c>
      <c r="C60" s="220" t="s">
        <v>82</v>
      </c>
      <c r="D60" s="220"/>
      <c r="E60" s="220"/>
      <c r="F60" s="220"/>
      <c r="G60" s="7"/>
      <c r="H60" s="94"/>
    </row>
    <row r="61" spans="2:10" s="47" customFormat="1" ht="93.6">
      <c r="B61" s="95">
        <f>+COUNT($B$60:B60)+1</f>
        <v>1</v>
      </c>
      <c r="C61" s="96" t="s">
        <v>285</v>
      </c>
      <c r="D61" s="97" t="s">
        <v>286</v>
      </c>
      <c r="E61" s="54" t="s">
        <v>254</v>
      </c>
      <c r="F61" s="54">
        <v>53.55</v>
      </c>
      <c r="G61" s="9"/>
      <c r="H61" s="94">
        <f t="shared" ref="H61" si="9">+$F61*G61</f>
        <v>0</v>
      </c>
      <c r="J61" s="48"/>
    </row>
    <row r="62" spans="2:10" s="47" customFormat="1" ht="15.75" customHeight="1">
      <c r="B62" s="98"/>
      <c r="C62" s="99"/>
      <c r="D62" s="100"/>
      <c r="E62" s="101"/>
      <c r="F62" s="102"/>
      <c r="G62" s="40"/>
      <c r="H62" s="103"/>
    </row>
    <row r="63" spans="2:10" s="47" customFormat="1">
      <c r="B63" s="104"/>
      <c r="C63" s="105"/>
      <c r="D63" s="105"/>
      <c r="E63" s="106"/>
      <c r="F63" s="106"/>
      <c r="G63" s="8" t="str">
        <f>C58&amp;" SKUPAJ:"</f>
        <v>VOZIŠČNA KONSTRUKCIJA SKUPAJ:</v>
      </c>
      <c r="H63" s="107">
        <f>SUM(H$60:H$61)</f>
        <v>0</v>
      </c>
    </row>
    <row r="64" spans="2:10" s="47" customFormat="1">
      <c r="B64" s="108"/>
      <c r="C64" s="99"/>
      <c r="D64" s="109"/>
      <c r="E64" s="110"/>
      <c r="F64" s="102"/>
      <c r="G64" s="40"/>
      <c r="H64" s="103"/>
      <c r="J64" s="48"/>
    </row>
    <row r="65" spans="2:10" s="47" customFormat="1">
      <c r="B65" s="89" t="s">
        <v>45</v>
      </c>
      <c r="C65" s="219" t="s">
        <v>7</v>
      </c>
      <c r="D65" s="219"/>
      <c r="E65" s="90"/>
      <c r="F65" s="91"/>
      <c r="G65" s="6"/>
      <c r="H65" s="92"/>
      <c r="J65" s="48"/>
    </row>
    <row r="66" spans="2:10" s="47" customFormat="1">
      <c r="B66" s="93" t="s">
        <v>86</v>
      </c>
      <c r="C66" s="220" t="s">
        <v>87</v>
      </c>
      <c r="D66" s="220"/>
      <c r="E66" s="220"/>
      <c r="F66" s="220"/>
      <c r="G66" s="7"/>
      <c r="H66" s="94"/>
    </row>
    <row r="67" spans="2:10" s="47" customFormat="1" ht="93.6">
      <c r="B67" s="95">
        <f>+COUNT($B66:B$66)+1</f>
        <v>1</v>
      </c>
      <c r="C67" s="96" t="s">
        <v>426</v>
      </c>
      <c r="D67" s="97" t="s">
        <v>427</v>
      </c>
      <c r="E67" s="54" t="s">
        <v>251</v>
      </c>
      <c r="F67" s="54">
        <v>37</v>
      </c>
      <c r="G67" s="9"/>
      <c r="H67" s="94">
        <f t="shared" ref="H67:H69" si="10">+$F67*G67</f>
        <v>0</v>
      </c>
      <c r="J67" s="48"/>
    </row>
    <row r="68" spans="2:10" s="47" customFormat="1">
      <c r="B68" s="93" t="s">
        <v>88</v>
      </c>
      <c r="C68" s="220" t="s">
        <v>428</v>
      </c>
      <c r="D68" s="220"/>
      <c r="E68" s="220"/>
      <c r="F68" s="220"/>
      <c r="G68" s="7"/>
      <c r="H68" s="94"/>
    </row>
    <row r="69" spans="2:10" s="47" customFormat="1" ht="93.6">
      <c r="B69" s="95">
        <f>+COUNT($B$66:B68)+1</f>
        <v>2</v>
      </c>
      <c r="C69" s="96" t="s">
        <v>293</v>
      </c>
      <c r="D69" s="97" t="s">
        <v>429</v>
      </c>
      <c r="E69" s="54" t="s">
        <v>251</v>
      </c>
      <c r="F69" s="54">
        <v>16</v>
      </c>
      <c r="G69" s="9"/>
      <c r="H69" s="94">
        <f t="shared" si="10"/>
        <v>0</v>
      </c>
      <c r="J69" s="48"/>
    </row>
    <row r="70" spans="2:10" s="47" customFormat="1" ht="62.4">
      <c r="B70" s="95">
        <f>+COUNT($B$66:B69)+1</f>
        <v>3</v>
      </c>
      <c r="C70" s="96" t="s">
        <v>431</v>
      </c>
      <c r="D70" s="97" t="s">
        <v>430</v>
      </c>
      <c r="E70" s="54" t="s">
        <v>241</v>
      </c>
      <c r="F70" s="54">
        <v>8</v>
      </c>
      <c r="G70" s="9"/>
      <c r="H70" s="94">
        <f t="shared" ref="H70" si="11">+$F70*G70</f>
        <v>0</v>
      </c>
      <c r="J70" s="48"/>
    </row>
    <row r="71" spans="2:10" s="47" customFormat="1">
      <c r="B71" s="93" t="s">
        <v>90</v>
      </c>
      <c r="C71" s="220" t="s">
        <v>93</v>
      </c>
      <c r="D71" s="220"/>
      <c r="E71" s="220"/>
      <c r="F71" s="220"/>
      <c r="G71" s="7"/>
      <c r="H71" s="94"/>
    </row>
    <row r="72" spans="2:10" s="47" customFormat="1" ht="46.8">
      <c r="B72" s="95">
        <f>+COUNT($B$66:B71)+1</f>
        <v>4</v>
      </c>
      <c r="C72" s="96" t="s">
        <v>432</v>
      </c>
      <c r="D72" s="97" t="s">
        <v>433</v>
      </c>
      <c r="E72" s="54" t="s">
        <v>241</v>
      </c>
      <c r="F72" s="54">
        <v>1</v>
      </c>
      <c r="G72" s="9"/>
      <c r="H72" s="94">
        <f t="shared" ref="H72" si="12">+$F72*G72</f>
        <v>0</v>
      </c>
      <c r="J72" s="48"/>
    </row>
    <row r="73" spans="2:10" s="47" customFormat="1" ht="15.75" customHeight="1">
      <c r="B73" s="98"/>
      <c r="C73" s="99"/>
      <c r="D73" s="100"/>
      <c r="E73" s="101"/>
      <c r="F73" s="102"/>
      <c r="G73" s="40"/>
      <c r="H73" s="103"/>
    </row>
    <row r="74" spans="2:10" s="47" customFormat="1" ht="16.2" thickBot="1">
      <c r="B74" s="104"/>
      <c r="C74" s="105"/>
      <c r="D74" s="105"/>
      <c r="E74" s="106"/>
      <c r="F74" s="106"/>
      <c r="G74" s="8" t="str">
        <f>C65&amp;" SKUPAJ:"</f>
        <v>ODVODNJAVANJE SKUPAJ:</v>
      </c>
      <c r="H74" s="107">
        <f>SUM(H$67:H$72)</f>
        <v>0</v>
      </c>
    </row>
    <row r="76" spans="2:10">
      <c r="B76" s="89" t="s">
        <v>46</v>
      </c>
      <c r="C76" s="219" t="s">
        <v>130</v>
      </c>
      <c r="D76" s="219"/>
      <c r="E76" s="90"/>
      <c r="F76" s="91"/>
      <c r="G76" s="6"/>
      <c r="H76" s="92"/>
    </row>
    <row r="77" spans="2:10">
      <c r="B77" s="93" t="s">
        <v>94</v>
      </c>
      <c r="C77" s="220" t="s">
        <v>95</v>
      </c>
      <c r="D77" s="220"/>
      <c r="E77" s="220"/>
      <c r="F77" s="220"/>
      <c r="G77" s="7"/>
      <c r="H77" s="94"/>
    </row>
    <row r="78" spans="2:10">
      <c r="B78" s="95">
        <f>+COUNT($B$77:B77)+1</f>
        <v>1</v>
      </c>
      <c r="C78" s="96" t="s">
        <v>295</v>
      </c>
      <c r="D78" s="97" t="s">
        <v>296</v>
      </c>
      <c r="E78" s="54" t="s">
        <v>245</v>
      </c>
      <c r="F78" s="54">
        <v>140</v>
      </c>
      <c r="G78" s="9"/>
      <c r="H78" s="94">
        <f t="shared" ref="H78" si="13">+$F78*G78</f>
        <v>0</v>
      </c>
    </row>
    <row r="79" spans="2:10">
      <c r="B79" s="95">
        <f>+COUNT($B$77:B78)+1</f>
        <v>2</v>
      </c>
      <c r="C79" s="96" t="s">
        <v>297</v>
      </c>
      <c r="D79" s="97" t="s">
        <v>108</v>
      </c>
      <c r="E79" s="54" t="s">
        <v>245</v>
      </c>
      <c r="F79" s="54">
        <v>37.35</v>
      </c>
      <c r="G79" s="9"/>
      <c r="H79" s="94">
        <f t="shared" ref="H79:H80" si="14">+$F79*G79</f>
        <v>0</v>
      </c>
    </row>
    <row r="80" spans="2:10" ht="31.2">
      <c r="B80" s="95">
        <f>+COUNT($B$77:B79)+1</f>
        <v>3</v>
      </c>
      <c r="C80" s="96" t="s">
        <v>298</v>
      </c>
      <c r="D80" s="97" t="s">
        <v>434</v>
      </c>
      <c r="E80" s="54" t="s">
        <v>245</v>
      </c>
      <c r="F80" s="54">
        <v>162.19999999999999</v>
      </c>
      <c r="G80" s="9"/>
      <c r="H80" s="94">
        <f t="shared" si="14"/>
        <v>0</v>
      </c>
    </row>
    <row r="81" spans="2:8">
      <c r="B81" s="93" t="s">
        <v>97</v>
      </c>
      <c r="C81" s="220" t="s">
        <v>301</v>
      </c>
      <c r="D81" s="220"/>
      <c r="E81" s="220"/>
      <c r="F81" s="220"/>
      <c r="G81" s="7"/>
      <c r="H81" s="94"/>
    </row>
    <row r="82" spans="2:8" ht="62.4">
      <c r="B82" s="95">
        <f>+COUNT($B$77:B81)+1</f>
        <v>4</v>
      </c>
      <c r="C82" s="96" t="s">
        <v>96</v>
      </c>
      <c r="D82" s="97" t="s">
        <v>302</v>
      </c>
      <c r="E82" s="54" t="s">
        <v>303</v>
      </c>
      <c r="F82" s="54">
        <v>473.65</v>
      </c>
      <c r="G82" s="9"/>
      <c r="H82" s="94">
        <f t="shared" ref="H82:H83" si="15">+$F82*G82</f>
        <v>0</v>
      </c>
    </row>
    <row r="83" spans="2:8" ht="78">
      <c r="B83" s="95">
        <f>+COUNT($B$77:B82)+1</f>
        <v>5</v>
      </c>
      <c r="C83" s="96" t="s">
        <v>109</v>
      </c>
      <c r="D83" s="97" t="s">
        <v>304</v>
      </c>
      <c r="E83" s="54" t="s">
        <v>303</v>
      </c>
      <c r="F83" s="54">
        <v>5923.78</v>
      </c>
      <c r="G83" s="9"/>
      <c r="H83" s="94">
        <f t="shared" si="15"/>
        <v>0</v>
      </c>
    </row>
    <row r="84" spans="2:8">
      <c r="B84" s="93" t="s">
        <v>98</v>
      </c>
      <c r="C84" s="220" t="s">
        <v>101</v>
      </c>
      <c r="D84" s="220"/>
      <c r="E84" s="220"/>
      <c r="F84" s="220"/>
      <c r="G84" s="7"/>
      <c r="H84" s="94"/>
    </row>
    <row r="85" spans="2:8" ht="62.4">
      <c r="B85" s="95">
        <f>+COUNT($B$77:B84)+1</f>
        <v>6</v>
      </c>
      <c r="C85" s="96" t="s">
        <v>305</v>
      </c>
      <c r="D85" s="97" t="s">
        <v>435</v>
      </c>
      <c r="E85" s="54" t="s">
        <v>254</v>
      </c>
      <c r="F85" s="54">
        <v>14.26</v>
      </c>
      <c r="G85" s="9"/>
      <c r="H85" s="94">
        <f t="shared" ref="H85" si="16">+$F85*G85</f>
        <v>0</v>
      </c>
    </row>
    <row r="86" spans="2:8" ht="78">
      <c r="B86" s="95">
        <f>+COUNT($B$77:B85)+1</f>
        <v>7</v>
      </c>
      <c r="C86" s="96" t="s">
        <v>309</v>
      </c>
      <c r="D86" s="97" t="s">
        <v>436</v>
      </c>
      <c r="E86" s="54" t="s">
        <v>254</v>
      </c>
      <c r="F86" s="54">
        <v>49.41</v>
      </c>
      <c r="G86" s="9"/>
      <c r="H86" s="94">
        <f t="shared" ref="H86:H87" si="17">+$F86*G86</f>
        <v>0</v>
      </c>
    </row>
    <row r="87" spans="2:8" ht="62.4">
      <c r="B87" s="95">
        <f>+COUNT($B$77:B86)+1</f>
        <v>8</v>
      </c>
      <c r="C87" s="96" t="s">
        <v>311</v>
      </c>
      <c r="D87" s="97" t="s">
        <v>312</v>
      </c>
      <c r="E87" s="54" t="s">
        <v>254</v>
      </c>
      <c r="F87" s="54">
        <v>22.15</v>
      </c>
      <c r="G87" s="9"/>
      <c r="H87" s="94">
        <f t="shared" si="17"/>
        <v>0</v>
      </c>
    </row>
    <row r="88" spans="2:8">
      <c r="B88" s="93" t="s">
        <v>100</v>
      </c>
      <c r="C88" s="220" t="s">
        <v>99</v>
      </c>
      <c r="D88" s="220"/>
      <c r="E88" s="220"/>
      <c r="F88" s="220"/>
      <c r="G88" s="7"/>
      <c r="H88" s="94"/>
    </row>
    <row r="89" spans="2:8" ht="93.6">
      <c r="B89" s="95">
        <f>+COUNT($B$77:B88)+1</f>
        <v>9</v>
      </c>
      <c r="C89" s="96" t="s">
        <v>437</v>
      </c>
      <c r="D89" s="97" t="s">
        <v>438</v>
      </c>
      <c r="E89" s="54" t="s">
        <v>254</v>
      </c>
      <c r="F89" s="54">
        <v>28</v>
      </c>
      <c r="G89" s="9"/>
      <c r="H89" s="94">
        <f t="shared" ref="H89" si="18">+$F89*G89</f>
        <v>0</v>
      </c>
    </row>
    <row r="90" spans="2:8">
      <c r="B90" s="93" t="s">
        <v>316</v>
      </c>
      <c r="C90" s="220" t="s">
        <v>315</v>
      </c>
      <c r="D90" s="220"/>
      <c r="E90" s="220"/>
      <c r="F90" s="220"/>
      <c r="G90" s="7"/>
      <c r="H90" s="94"/>
    </row>
    <row r="91" spans="2:8" ht="62.4">
      <c r="B91" s="95">
        <f>+COUNT($B$77:B90)+1</f>
        <v>10</v>
      </c>
      <c r="C91" s="96" t="s">
        <v>317</v>
      </c>
      <c r="D91" s="97" t="s">
        <v>318</v>
      </c>
      <c r="E91" s="54" t="s">
        <v>241</v>
      </c>
      <c r="F91" s="54">
        <v>11</v>
      </c>
      <c r="G91" s="9"/>
      <c r="H91" s="94">
        <f t="shared" ref="H91" si="19">+$F91*G91</f>
        <v>0</v>
      </c>
    </row>
    <row r="92" spans="2:8" ht="66" customHeight="1">
      <c r="B92" s="95">
        <f>+COUNT($B$77:B91)+1</f>
        <v>11</v>
      </c>
      <c r="C92" s="96" t="s">
        <v>319</v>
      </c>
      <c r="D92" s="97" t="s">
        <v>320</v>
      </c>
      <c r="E92" s="54" t="s">
        <v>241</v>
      </c>
      <c r="F92" s="54">
        <v>13</v>
      </c>
      <c r="G92" s="9"/>
      <c r="H92" s="94">
        <f t="shared" ref="H92" si="20">+$F92*G92</f>
        <v>0</v>
      </c>
    </row>
    <row r="93" spans="2:8">
      <c r="B93" s="93" t="s">
        <v>321</v>
      </c>
      <c r="C93" s="220" t="s">
        <v>322</v>
      </c>
      <c r="D93" s="220"/>
      <c r="E93" s="220"/>
      <c r="F93" s="220"/>
      <c r="G93" s="7"/>
      <c r="H93" s="94"/>
    </row>
    <row r="94" spans="2:8" ht="31.2">
      <c r="B94" s="95">
        <f>+COUNT($B$77:B93)+1</f>
        <v>12</v>
      </c>
      <c r="C94" s="96" t="s">
        <v>323</v>
      </c>
      <c r="D94" s="97" t="s">
        <v>113</v>
      </c>
      <c r="E94" s="54" t="s">
        <v>241</v>
      </c>
      <c r="F94" s="54">
        <v>3</v>
      </c>
      <c r="G94" s="9"/>
      <c r="H94" s="94">
        <f t="shared" ref="H94:H95" si="21">+$F94*G94</f>
        <v>0</v>
      </c>
    </row>
    <row r="95" spans="2:8" ht="62.4">
      <c r="B95" s="95">
        <f>+COUNT($B$77:B94)+1</f>
        <v>13</v>
      </c>
      <c r="C95" s="96" t="s">
        <v>325</v>
      </c>
      <c r="D95" s="97" t="s">
        <v>326</v>
      </c>
      <c r="E95" s="54" t="s">
        <v>245</v>
      </c>
      <c r="F95" s="54">
        <v>21</v>
      </c>
      <c r="G95" s="9"/>
      <c r="H95" s="94">
        <f t="shared" si="21"/>
        <v>0</v>
      </c>
    </row>
    <row r="96" spans="2:8">
      <c r="B96" s="93" t="s">
        <v>439</v>
      </c>
      <c r="C96" s="220" t="s">
        <v>375</v>
      </c>
      <c r="D96" s="220"/>
      <c r="E96" s="220"/>
      <c r="F96" s="220"/>
      <c r="G96" s="7"/>
      <c r="H96" s="94"/>
    </row>
    <row r="97" spans="2:8" ht="62.4">
      <c r="B97" s="95">
        <f>+COUNT($B$77:B96)+1</f>
        <v>14</v>
      </c>
      <c r="C97" s="96" t="s">
        <v>328</v>
      </c>
      <c r="D97" s="97" t="s">
        <v>329</v>
      </c>
      <c r="E97" s="54" t="s">
        <v>245</v>
      </c>
      <c r="F97" s="54">
        <v>135.4</v>
      </c>
      <c r="G97" s="9"/>
      <c r="H97" s="94">
        <f t="shared" ref="H97" si="22">+$F97*G97</f>
        <v>0</v>
      </c>
    </row>
    <row r="98" spans="2:8" ht="46.8">
      <c r="B98" s="95">
        <f>+COUNT($B$77:B97)+1</f>
        <v>15</v>
      </c>
      <c r="C98" s="96" t="s">
        <v>330</v>
      </c>
      <c r="D98" s="97" t="s">
        <v>331</v>
      </c>
      <c r="E98" s="54" t="s">
        <v>245</v>
      </c>
      <c r="F98" s="54">
        <v>8.6</v>
      </c>
      <c r="G98" s="9"/>
      <c r="H98" s="94">
        <f t="shared" ref="H98:H102" si="23">+$F98*G98</f>
        <v>0</v>
      </c>
    </row>
    <row r="99" spans="2:8" ht="46.8">
      <c r="B99" s="95">
        <f>+COUNT($B$77:B98)+1</f>
        <v>16</v>
      </c>
      <c r="C99" s="96" t="s">
        <v>332</v>
      </c>
      <c r="D99" s="97" t="s">
        <v>333</v>
      </c>
      <c r="E99" s="54" t="s">
        <v>251</v>
      </c>
      <c r="F99" s="54">
        <v>14.22</v>
      </c>
      <c r="G99" s="9"/>
      <c r="H99" s="94">
        <f t="shared" si="23"/>
        <v>0</v>
      </c>
    </row>
    <row r="100" spans="2:8" ht="31.2">
      <c r="B100" s="95">
        <f>+COUNT($B$77:B99)+1</f>
        <v>17</v>
      </c>
      <c r="C100" s="96" t="s">
        <v>334</v>
      </c>
      <c r="D100" s="97" t="s">
        <v>335</v>
      </c>
      <c r="E100" s="54" t="s">
        <v>251</v>
      </c>
      <c r="F100" s="54">
        <v>10.199999999999999</v>
      </c>
      <c r="G100" s="9"/>
      <c r="H100" s="94">
        <f t="shared" si="23"/>
        <v>0</v>
      </c>
    </row>
    <row r="101" spans="2:8" ht="46.8">
      <c r="B101" s="95">
        <f>+COUNT($B$77:B100)+1</f>
        <v>18</v>
      </c>
      <c r="C101" s="96" t="s">
        <v>111</v>
      </c>
      <c r="D101" s="97" t="s">
        <v>336</v>
      </c>
      <c r="E101" s="54" t="s">
        <v>251</v>
      </c>
      <c r="F101" s="54">
        <v>10.199999999999999</v>
      </c>
      <c r="G101" s="9"/>
      <c r="H101" s="94">
        <f t="shared" si="23"/>
        <v>0</v>
      </c>
    </row>
    <row r="102" spans="2:8" ht="62.4">
      <c r="B102" s="95">
        <f>+COUNT($B$77:B101)+1</f>
        <v>19</v>
      </c>
      <c r="C102" s="96" t="s">
        <v>337</v>
      </c>
      <c r="D102" s="97" t="s">
        <v>338</v>
      </c>
      <c r="E102" s="54" t="s">
        <v>245</v>
      </c>
      <c r="F102" s="54">
        <v>5.69</v>
      </c>
      <c r="G102" s="9"/>
      <c r="H102" s="94">
        <f t="shared" si="23"/>
        <v>0</v>
      </c>
    </row>
    <row r="103" spans="2:8" ht="31.2">
      <c r="B103" s="95">
        <f>+COUNT($B$77:B102)+1</f>
        <v>20</v>
      </c>
      <c r="C103" s="96" t="s">
        <v>339</v>
      </c>
      <c r="D103" s="97" t="s">
        <v>112</v>
      </c>
      <c r="E103" s="54" t="s">
        <v>251</v>
      </c>
      <c r="F103" s="54">
        <v>31.7</v>
      </c>
      <c r="G103" s="9"/>
      <c r="H103" s="94">
        <f t="shared" ref="H103" si="24">+$F103*G103</f>
        <v>0</v>
      </c>
    </row>
    <row r="104" spans="2:8">
      <c r="B104" s="196"/>
      <c r="C104" s="209"/>
      <c r="D104" s="197"/>
      <c r="E104" s="198"/>
      <c r="F104" s="198"/>
      <c r="G104" s="7"/>
      <c r="H104" s="94"/>
    </row>
    <row r="105" spans="2:8" ht="16.2" thickBot="1">
      <c r="B105" s="104"/>
      <c r="C105" s="105"/>
      <c r="D105" s="105"/>
      <c r="E105" s="106"/>
      <c r="F105" s="106"/>
      <c r="G105" s="8" t="str">
        <f>C76&amp;" SKUPAJ:"</f>
        <v>GRADBENA DELA SKUPAJ:</v>
      </c>
      <c r="H105" s="107">
        <f>SUM(H78:H103)</f>
        <v>0</v>
      </c>
    </row>
    <row r="107" spans="2:8">
      <c r="B107" s="89" t="s">
        <v>53</v>
      </c>
      <c r="C107" s="219" t="s">
        <v>8</v>
      </c>
      <c r="D107" s="219"/>
      <c r="E107" s="90"/>
      <c r="F107" s="91"/>
      <c r="G107" s="6"/>
      <c r="H107" s="92"/>
    </row>
    <row r="108" spans="2:8">
      <c r="B108" s="93" t="s">
        <v>102</v>
      </c>
      <c r="C108" s="220" t="s">
        <v>440</v>
      </c>
      <c r="D108" s="220"/>
      <c r="E108" s="220"/>
      <c r="F108" s="220"/>
      <c r="G108" s="7"/>
      <c r="H108" s="94"/>
    </row>
    <row r="109" spans="2:8">
      <c r="B109" s="95">
        <f>+COUNT($B$77:B108)+1</f>
        <v>21</v>
      </c>
      <c r="C109" s="96" t="s">
        <v>340</v>
      </c>
      <c r="D109" s="97" t="s">
        <v>128</v>
      </c>
      <c r="E109" s="54" t="s">
        <v>341</v>
      </c>
      <c r="F109" s="54">
        <v>40</v>
      </c>
      <c r="G109" s="9"/>
      <c r="H109" s="94">
        <f t="shared" ref="H109:H111" si="25">+$F109*G109</f>
        <v>0</v>
      </c>
    </row>
    <row r="110" spans="2:8">
      <c r="B110" s="95">
        <f>+COUNT($B$77:B109)+1</f>
        <v>22</v>
      </c>
      <c r="C110" s="96" t="s">
        <v>342</v>
      </c>
      <c r="D110" s="97" t="s">
        <v>343</v>
      </c>
      <c r="E110" s="54" t="s">
        <v>241</v>
      </c>
      <c r="F110" s="54">
        <v>16</v>
      </c>
      <c r="G110" s="9"/>
      <c r="H110" s="94">
        <f>+$F110*G110</f>
        <v>0</v>
      </c>
    </row>
    <row r="111" spans="2:8" ht="46.8">
      <c r="B111" s="95">
        <f>+COUNT($B$77:B110)+1</f>
        <v>23</v>
      </c>
      <c r="C111" s="96" t="s">
        <v>344</v>
      </c>
      <c r="D111" s="97" t="s">
        <v>345</v>
      </c>
      <c r="E111" s="54" t="s">
        <v>241</v>
      </c>
      <c r="F111" s="54">
        <v>1</v>
      </c>
      <c r="G111" s="9"/>
      <c r="H111" s="94">
        <f t="shared" si="25"/>
        <v>0</v>
      </c>
    </row>
    <row r="112" spans="2:8" ht="21.6" customHeight="1">
      <c r="B112" s="95">
        <f>+COUNT($B$77:B111)+1</f>
        <v>24</v>
      </c>
      <c r="C112" s="96" t="s">
        <v>441</v>
      </c>
      <c r="D112" s="97" t="s">
        <v>442</v>
      </c>
      <c r="E112" s="54" t="s">
        <v>241</v>
      </c>
      <c r="F112" s="54">
        <v>1</v>
      </c>
      <c r="G112" s="9"/>
      <c r="H112" s="94">
        <f t="shared" ref="H112:H113" si="26">+$F112*G112</f>
        <v>0</v>
      </c>
    </row>
    <row r="113" spans="2:8" ht="46.8">
      <c r="B113" s="95">
        <f>+COUNT($B$77:B112)+1</f>
        <v>25</v>
      </c>
      <c r="C113" s="96" t="s">
        <v>443</v>
      </c>
      <c r="D113" s="97" t="s">
        <v>444</v>
      </c>
      <c r="E113" s="54" t="s">
        <v>241</v>
      </c>
      <c r="F113" s="54">
        <v>1</v>
      </c>
      <c r="G113" s="9"/>
      <c r="H113" s="94">
        <f t="shared" si="26"/>
        <v>0</v>
      </c>
    </row>
    <row r="115" spans="2:8" ht="16.2" thickBot="1">
      <c r="B115" s="104"/>
      <c r="C115" s="105"/>
      <c r="D115" s="105"/>
      <c r="E115" s="106"/>
      <c r="F115" s="106"/>
      <c r="G115" s="8" t="str">
        <f>C107&amp;" SKUPAJ:"</f>
        <v>TUJE STORITVE SKUPAJ:</v>
      </c>
      <c r="H115" s="107">
        <f>SUM(H109:H113)</f>
        <v>0</v>
      </c>
    </row>
  </sheetData>
  <mergeCells count="27">
    <mergeCell ref="C107:D107"/>
    <mergeCell ref="C108:F108"/>
    <mergeCell ref="C81:F81"/>
    <mergeCell ref="C84:F84"/>
    <mergeCell ref="C88:F88"/>
    <mergeCell ref="C90:F90"/>
    <mergeCell ref="C93:F93"/>
    <mergeCell ref="C96:F96"/>
    <mergeCell ref="C77:F77"/>
    <mergeCell ref="C68:F68"/>
    <mergeCell ref="C71:F71"/>
    <mergeCell ref="B22:F22"/>
    <mergeCell ref="C24:D24"/>
    <mergeCell ref="C25:F25"/>
    <mergeCell ref="C28:F28"/>
    <mergeCell ref="C39:D39"/>
    <mergeCell ref="C31:F31"/>
    <mergeCell ref="C48:F48"/>
    <mergeCell ref="C52:F52"/>
    <mergeCell ref="C76:D76"/>
    <mergeCell ref="C40:F40"/>
    <mergeCell ref="C58:D58"/>
    <mergeCell ref="C44:F44"/>
    <mergeCell ref="C46:F46"/>
    <mergeCell ref="C66:F66"/>
    <mergeCell ref="C60:F60"/>
    <mergeCell ref="C65:D65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&amp;C&amp;"-,Ležeče"Sanacija zidov in ureditev odvodnjavanja »Podkraj« na cesti R3-621/1412 Podkraj – Col v km 15,300&amp;R&amp;"-,Ležeče"RAZPIS 2022</oddHeader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18</vt:i4>
      </vt:variant>
    </vt:vector>
  </HeadingPairs>
  <TitlesOfParts>
    <vt:vector size="28" baseType="lpstr">
      <vt:lpstr>REK</vt:lpstr>
      <vt:lpstr>Opomba</vt:lpstr>
      <vt:lpstr>CESTA I. FAZA</vt:lpstr>
      <vt:lpstr>OPORNI ZID OZ-1 I. FAZA</vt:lpstr>
      <vt:lpstr>ODVODNJAVANJE-JAREK K1 I. FAZA</vt:lpstr>
      <vt:lpstr>ODVODNJAVANJE-JAREK K2 I. FAZA</vt:lpstr>
      <vt:lpstr>ODVODNJAVANJE-JAREK K3 I. FAZA</vt:lpstr>
      <vt:lpstr>ODVODNJAVANJE ZA HIŠO I. FAZA</vt:lpstr>
      <vt:lpstr>OPORNI ZID OZ-2 II. FAZA</vt:lpstr>
      <vt:lpstr>OSTALA DELA IN STORITVE</vt:lpstr>
      <vt:lpstr>'CESTA I. FAZA'!Področje_tiskanja</vt:lpstr>
      <vt:lpstr>'ODVODNJAVANJE ZA HIŠO I. FAZA'!Področje_tiskanja</vt:lpstr>
      <vt:lpstr>'ODVODNJAVANJE-JAREK K1 I. FAZA'!Področje_tiskanja</vt:lpstr>
      <vt:lpstr>'ODVODNJAVANJE-JAREK K2 I. FAZA'!Področje_tiskanja</vt:lpstr>
      <vt:lpstr>'ODVODNJAVANJE-JAREK K3 I. FAZA'!Področje_tiskanja</vt:lpstr>
      <vt:lpstr>Opomba!Področje_tiskanja</vt:lpstr>
      <vt:lpstr>'OPORNI ZID OZ-1 I. FAZA'!Področje_tiskanja</vt:lpstr>
      <vt:lpstr>'OPORNI ZID OZ-2 II. FAZA'!Področje_tiskanja</vt:lpstr>
      <vt:lpstr>'OSTALA DELA IN STORITVE'!Področje_tiskanja</vt:lpstr>
      <vt:lpstr>REK!Področje_tiskanja</vt:lpstr>
      <vt:lpstr>'CESTA I. FAZA'!Tiskanje_naslovov</vt:lpstr>
      <vt:lpstr>'ODVODNJAVANJE ZA HIŠO I. FAZA'!Tiskanje_naslovov</vt:lpstr>
      <vt:lpstr>'ODVODNJAVANJE-JAREK K1 I. FAZA'!Tiskanje_naslovov</vt:lpstr>
      <vt:lpstr>'ODVODNJAVANJE-JAREK K2 I. FAZA'!Tiskanje_naslovov</vt:lpstr>
      <vt:lpstr>'ODVODNJAVANJE-JAREK K3 I. FAZA'!Tiskanje_naslovov</vt:lpstr>
      <vt:lpstr>'OPORNI ZID OZ-1 I. FAZA'!Tiskanje_naslovov</vt:lpstr>
      <vt:lpstr>'OPORNI ZID OZ-2 II. FAZA'!Tiskanje_naslovov</vt:lpstr>
      <vt:lpstr>'OSTALA DELA IN STORITVE'!Tiskanje_naslovov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Ambrož Gorjanc</dc:creator>
  <cp:lastModifiedBy>Kristjan Svetina</cp:lastModifiedBy>
  <cp:lastPrinted>2022-03-25T06:56:05Z</cp:lastPrinted>
  <dcterms:created xsi:type="dcterms:W3CDTF">2019-02-13T13:51:17Z</dcterms:created>
  <dcterms:modified xsi:type="dcterms:W3CDTF">2022-04-28T10:07:19Z</dcterms:modified>
</cp:coreProperties>
</file>